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08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  <sheet name="Tavola 12" sheetId="13" r:id="rId13"/>
    <sheet name="Tavola 13" sheetId="14" r:id="rId14"/>
  </sheets>
  <definedNames>
    <definedName name="_xlnm.Print_Area" localSheetId="10">'Tavola 10'!$A$1:$P$8</definedName>
    <definedName name="_xlnm.Print_Area" localSheetId="13">'Tavola 13'!$A$1:$G$2</definedName>
    <definedName name="_xlnm.Print_Area" localSheetId="6">'Tavola 6'!$A$1:$H$8</definedName>
    <definedName name="_xlnm.Print_Area" localSheetId="8">'Tavola 8'!$A$1:$E$16</definedName>
    <definedName name="_xlnm.Print_Area" localSheetId="9">'Tavola 9'!$A$1:$E$12</definedName>
    <definedName name="Excel_BuiltIn_Print_Area" localSheetId="10">'Tavola 10'!$A$1:$P$8</definedName>
    <definedName name="Excel_BuiltIn_Print_Area" localSheetId="11">'Tavola 11'!#REF!</definedName>
    <definedName name="Excel_BuiltIn_Print_Area" localSheetId="12">'Tavola 12'!#REF!</definedName>
    <definedName name="Excel_BuiltIn_Print_Area" localSheetId="13">'Tavola 13'!$A$1:$G$2</definedName>
    <definedName name="Excel_BuiltIn_Print_Area" localSheetId="4">'Tavola 4'!#REF!</definedName>
    <definedName name="Excel_BuiltIn_Print_Area" localSheetId="5">'Tavola 5'!#REF!</definedName>
    <definedName name="Excel_BuiltIn_Print_Area" localSheetId="6">'Tavola 6'!$A$1:$H$8</definedName>
    <definedName name="Excel_BuiltIn_Print_Area" localSheetId="8">'Tavola 8'!$A$1:$E$16</definedName>
    <definedName name="Excel_BuiltIn_Print_Area" localSheetId="9">'Tavola 9'!$A$1:$E$12</definedName>
  </definedNames>
  <calcPr fullCalcOnLoad="1"/>
</workbook>
</file>

<file path=xl/sharedStrings.xml><?xml version="1.0" encoding="utf-8"?>
<sst xmlns="http://schemas.openxmlformats.org/spreadsheetml/2006/main" count="397" uniqueCount="190">
  <si>
    <t>INDICE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</si>
  <si>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</si>
  <si>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</si>
  <si>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</si>
  <si>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</si>
  <si>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</si>
  <si>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</si>
  <si>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</si>
  <si>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</si>
  <si>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</si>
  <si>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</si>
  <si>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</si>
  <si>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</si>
  <si>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</si>
  <si>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</si>
  <si>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</si>
  <si>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</si>
  <si>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</si>
  <si>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</si>
  <si>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</si>
  <si>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</si>
  <si>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</si>
  <si>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</si>
  <si>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</si>
  <si>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-</t>
  </si>
  <si>
    <t>PROVINCE</t>
  </si>
  <si>
    <t>Istituti</t>
  </si>
  <si>
    <t>Visitatori</t>
  </si>
  <si>
    <r>
      <rPr>
        <b/>
        <sz val="9"/>
        <rFont val="Arial"/>
        <family val="2"/>
      </rPr>
      <t>Introiti lordi</t>
    </r>
    <r>
      <rPr>
        <b/>
        <vertAlign val="superscript"/>
        <sz val="9"/>
        <rFont val="Arial"/>
        <family val="2"/>
      </rPr>
      <t>(**)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(euro)</t>
    </r>
  </si>
  <si>
    <t>A pagamento</t>
  </si>
  <si>
    <t>Gratuiti</t>
  </si>
  <si>
    <t>Totale</t>
  </si>
  <si>
    <t>Degli  istituti a pagamento</t>
  </si>
  <si>
    <t>Degli istituti gratuiti</t>
  </si>
  <si>
    <t>Paganti</t>
  </si>
  <si>
    <t>Non Paganti</t>
  </si>
  <si>
    <t>Centro</t>
  </si>
  <si>
    <t>Italia</t>
  </si>
  <si>
    <t>Fonte: Ministero per i beni e le attività culturali (http://www.statistica.beniculturali.it/visitatori_e_introiti_musei.htm)</t>
  </si>
  <si>
    <t>(*) Nelle province che non compaiono in elenco il fenomeno  non è presente.</t>
  </si>
  <si>
    <t>(**) Al lordo dell'eventuale aggio spettante al Concessionario del servizio di biglietteria, ove presente.</t>
  </si>
  <si>
    <t>PROVINCIE</t>
  </si>
  <si>
    <t>RIPARTIZIONI TERRITORIALI</t>
  </si>
  <si>
    <t>Musei e mostre</t>
  </si>
  <si>
    <t>Siti archeologici e monumenti</t>
  </si>
  <si>
    <t>Fonte: Istat- Indagine multiscopo sulle famiglie</t>
  </si>
  <si>
    <t>PROVINCIA</t>
  </si>
  <si>
    <t>Massa-Carrara</t>
  </si>
  <si>
    <t>ATTIVITA'</t>
  </si>
  <si>
    <t>Teatro</t>
  </si>
  <si>
    <t>Cinema</t>
  </si>
  <si>
    <t>Concerti di musica classica</t>
  </si>
  <si>
    <t>Altri concerti di musica</t>
  </si>
  <si>
    <t>Spettacoli sportivi</t>
  </si>
  <si>
    <t>Scolastiche</t>
  </si>
  <si>
    <t>Per ragazzi</t>
  </si>
  <si>
    <t>Varia adulti</t>
  </si>
  <si>
    <t>Fonte: Istat- Indagine sulla produzione libraria</t>
  </si>
  <si>
    <t>Persone di 6 anni e più che hanno letto almeno un libro nei 12 mesi precedenti l'intervista</t>
  </si>
  <si>
    <t>Persone di 6 anni e più che leggono quotidiani almeno una volta a settimana</t>
  </si>
  <si>
    <t>Persone di 3 anni e più che guardano la tv</t>
  </si>
  <si>
    <t>Persone di 3 anni e più che ascoltano la radio</t>
  </si>
  <si>
    <t>Spettatori</t>
  </si>
  <si>
    <t xml:space="preserve">Spesa </t>
  </si>
  <si>
    <t>Spettacoli</t>
  </si>
  <si>
    <t>Teatro e simili</t>
  </si>
  <si>
    <t>Concerti</t>
  </si>
  <si>
    <t>Parchi</t>
  </si>
  <si>
    <t>Sport</t>
  </si>
  <si>
    <t>Ballo e intrattenimento musicale</t>
  </si>
  <si>
    <t>Mostre e fiere</t>
  </si>
  <si>
    <t>SOGGETTO TITOLARE</t>
  </si>
  <si>
    <t>Provincia</t>
  </si>
  <si>
    <t>Massa Carrara</t>
  </si>
  <si>
    <t>Totale musei</t>
  </si>
  <si>
    <t>Residenti per museo</t>
  </si>
  <si>
    <t>% aperti sul totale provinciale</t>
  </si>
  <si>
    <t>% pubblici sul totale aperti</t>
  </si>
  <si>
    <t>Al 25 ottobre 2021</t>
  </si>
  <si>
    <t>Al 15 ottobre 2022</t>
  </si>
  <si>
    <t>TOTALE ISTITUTI</t>
  </si>
  <si>
    <t>di cui aperti</t>
  </si>
  <si>
    <t xml:space="preserve">    Ministero della Cultura</t>
  </si>
  <si>
    <t xml:space="preserve">    Altre Amm. Statali</t>
  </si>
  <si>
    <t xml:space="preserve">    Enti pubblici territoriali</t>
  </si>
  <si>
    <t xml:space="preserve">    Università</t>
  </si>
  <si>
    <t xml:space="preserve">    Altri enti pubblici</t>
  </si>
  <si>
    <t>TOTALE ISTITUTI PUBBLICI</t>
  </si>
  <si>
    <t xml:space="preserve">    Opere ed enti religiosi</t>
  </si>
  <si>
    <t xml:space="preserve">    Associazioni e fondazioni</t>
  </si>
  <si>
    <t xml:space="preserve">    Altri soggetti privati</t>
  </si>
  <si>
    <t>Fonte: Regione Toscana</t>
  </si>
  <si>
    <t>TOTALE ISTITUTI PRIVATI</t>
  </si>
  <si>
    <t>TOTALE ISTITUTI APERTI</t>
  </si>
  <si>
    <t>TIPOLOGIA /CATEGORIA</t>
  </si>
  <si>
    <t>% sul totale</t>
  </si>
  <si>
    <t>Museo o raccolta</t>
  </si>
  <si>
    <t>Ecomuseo</t>
  </si>
  <si>
    <t>Area o parco archeologico</t>
  </si>
  <si>
    <t>Chiesa o edificio di culto</t>
  </si>
  <si>
    <t>Villa o palazzo storico</t>
  </si>
  <si>
    <t>Parco o giardino storico</t>
  </si>
  <si>
    <t>Altro monumento</t>
  </si>
  <si>
    <t>Centri scientifici e culturali</t>
  </si>
  <si>
    <t>Centri espositivi</t>
  </si>
  <si>
    <t>% sul totale regionale</t>
  </si>
  <si>
    <t>di cui Musei e raccolte:</t>
  </si>
  <si>
    <t>Arte</t>
  </si>
  <si>
    <t>Arte contemporanea</t>
  </si>
  <si>
    <t>Archeologia</t>
  </si>
  <si>
    <t>Storia</t>
  </si>
  <si>
    <t>Storia e scienze naturali</t>
  </si>
  <si>
    <t>Scienza e tecnica</t>
  </si>
  <si>
    <t>Entografia e antropologia</t>
  </si>
  <si>
    <t>Territoriale</t>
  </si>
  <si>
    <t>Specializzato</t>
  </si>
  <si>
    <t>TOTALE MUSEI APERTI</t>
  </si>
  <si>
    <t>TIPOLOGIA</t>
  </si>
  <si>
    <t>Circuiti museali</t>
  </si>
  <si>
    <t>Altra tipologia</t>
  </si>
  <si>
    <t>Totale ingressi</t>
  </si>
  <si>
    <t>var. % anno precedente</t>
  </si>
  <si>
    <t>N. istituti totali</t>
  </si>
  <si>
    <t>N. istituti aperti</t>
  </si>
  <si>
    <t>N. istituti rispondenti</t>
  </si>
  <si>
    <t>% rispondenti sugli aperti</t>
  </si>
  <si>
    <t>(*) Sono la somma di due differenti misurazioni del pubblico: se la registrazione avviene tramite bigliettazione, si utilizza il numero di biglietti venduti, se sono presenti altre forme di registrazione (registro firme, annotazione da parte dei sorveglia</t>
  </si>
  <si>
    <t>PROVINCE/ RETI BIBLIOTECARIE</t>
  </si>
  <si>
    <t>Biblioteche</t>
  </si>
  <si>
    <t>Patrimonio documentario</t>
  </si>
  <si>
    <t>Totali</t>
  </si>
  <si>
    <t>Aperte</t>
  </si>
  <si>
    <t>di cui al prestito</t>
  </si>
  <si>
    <t>FTE</t>
  </si>
  <si>
    <t>di cui prestiti locali</t>
  </si>
  <si>
    <t>di cui prestiti interbibliotecari passivi</t>
  </si>
  <si>
    <t>di cui prestiti interbibliotecari attivi</t>
  </si>
  <si>
    <t xml:space="preserve">       Rete Lucchese</t>
  </si>
  <si>
    <t xml:space="preserve">       Altri Lucca</t>
  </si>
  <si>
    <t xml:space="preserve">       ReaNetFi</t>
  </si>
  <si>
    <t xml:space="preserve">       SDIAF</t>
  </si>
  <si>
    <t xml:space="preserve">       SDIMM</t>
  </si>
  <si>
    <t xml:space="preserve">       Bibliolandia</t>
  </si>
  <si>
    <t xml:space="preserve">       Altri Pisa</t>
  </si>
  <si>
    <t xml:space="preserve">       Rete Aretina</t>
  </si>
  <si>
    <t xml:space="preserve">       Altri Arezzo</t>
  </si>
  <si>
    <t xml:space="preserve">       Rete Grossetana</t>
  </si>
  <si>
    <t xml:space="preserve">       Altri Grosseto</t>
  </si>
  <si>
    <t>(*) I dati si riferiscono solo alle biblioteche aperte e rispondenti</t>
  </si>
  <si>
    <t>(**) Dall'anno 2017 i periodici correnti comprendono quelli cartacei (rilevati fino al 2016) e i periodici disponibili su piattaforme digitali</t>
  </si>
  <si>
    <t>(***) Per il personale si fa riferimento al totale delle unità di ruolo, non di ruolo e volontario. Dal 2017 tra il personale volontario sono compresi gli studenti in alternanza studio-lavoro</t>
  </si>
  <si>
    <t xml:space="preserve"> FTE = Full time equivalent (equivalente a tempo pieno) si calcolano rapportando le ore di lavoro prestate da ciascuna unità alle ore di lavoro di una dipendente a tempo pieno, convertendo dunque il numero complessivo relativo ai  lavoratori a tempo parzi</t>
  </si>
  <si>
    <t>(****) Prestiti locali: prestiti a propri utenti di proprio patrimonio documentario; prestiti interbibliotecari passivi: prestiti a propri utenti di patrimonio documentario proveniente da altre biblioteche; prestiti interbibliotecari attivi: prestiti a ut</t>
  </si>
  <si>
    <t>Tavola 1 - Musei e istituti assimilati totali e aperti per soggetto titolare e provincia. Toscana 2021-2023 (valori assoluti e percentuali)</t>
  </si>
  <si>
    <t>Al 31 ottobre 2023</t>
  </si>
  <si>
    <t>Musei e istituti assimilati totali e aperti per soggetto titolare e provincia. Toscana 2021- 2023 (valori assoluti e percentuali)</t>
  </si>
  <si>
    <t>Tavola 2 - Musei e istituti assimilati aperti per tipologia, categoria e provincia al 31 ottobre. Toscana 2023 (valori assoluti e percentuali)</t>
  </si>
  <si>
    <t>Musei e istituti assimilati aperti per tipologia, categoria e provincia al 31 ottobre. Toscana 2023 (valori assoluti e percentuali)</t>
  </si>
  <si>
    <r>
      <t>Tavola 3- Ingressi</t>
    </r>
    <r>
      <rPr>
        <sz val="9"/>
        <color indexed="8"/>
        <rFont val="Arial"/>
        <family val="2"/>
      </rPr>
      <t xml:space="preserve"> </t>
    </r>
    <r>
      <rPr>
        <vertAlign val="superscript"/>
        <sz val="9"/>
        <color indexed="8"/>
        <rFont val="Arial"/>
        <family val="2"/>
      </rPr>
      <t>(*)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nei musei e istituti assimilati aperti per tipologia. Toscana 2020-2022 (valori assoluti e variazioni percentuali)</t>
    </r>
  </si>
  <si>
    <t>2022 (a)</t>
  </si>
  <si>
    <t>Fonte: Regione Toscana, Istat e Ministero della Cultura</t>
  </si>
  <si>
    <r>
      <rPr>
        <sz val="8"/>
        <color indexed="8"/>
        <rFont val="Arial1"/>
        <family val="0"/>
      </rPr>
      <t xml:space="preserve">(a) </t>
    </r>
    <r>
      <rPr>
        <sz val="8"/>
        <color indexed="8"/>
        <rFont val="Arial1"/>
        <family val="0"/>
      </rPr>
      <t>Le fonti utilizzate per l’anno 2022 sono la rilevazione annuale sui visitatori della Regione Toscana e per i musei non statali la rilevazione Istat-MiC-Regioni e Province autonome "Indagine sui musei e le istituzioni similari 2022”. Al momento della pubblicazione non sono disponibili i dati della rilevazione annuale MiC sui "Visitatori e introiti dei musei, monumenti e aree archeologiche", dunque i dati sui musei statali risultano essere parziali.</t>
    </r>
  </si>
  <si>
    <t xml:space="preserve"> Ingressi nei musei e istituti assimilati aperti per tipologia. Toscana 2020-2022 (valori assoluti e variazioni percentuali)</t>
  </si>
  <si>
    <t>Tavola 7 - Biblioteche di Ente locale, patrimonio documentario, personale, spese di  funzionamento e prestiti per provincia e rete bibliotecaria(*). Toscana 2020-2022 (valori assoluti)</t>
  </si>
  <si>
    <r>
      <t>Periodici correnti</t>
    </r>
    <r>
      <rPr>
        <b/>
        <vertAlign val="superscript"/>
        <sz val="9"/>
        <color indexed="8"/>
        <rFont val="Arial"/>
        <family val="2"/>
      </rPr>
      <t>(**)</t>
    </r>
  </si>
  <si>
    <r>
      <t>Personale</t>
    </r>
    <r>
      <rPr>
        <b/>
        <vertAlign val="superscript"/>
        <sz val="9"/>
        <color indexed="8"/>
        <rFont val="Arial"/>
        <family val="2"/>
      </rPr>
      <t>(***)</t>
    </r>
  </si>
  <si>
    <r>
      <t>Spese di funzionamento</t>
    </r>
    <r>
      <rPr>
        <sz val="9"/>
        <color indexed="8"/>
        <rFont val="Arial"/>
        <family val="2"/>
      </rPr>
      <t xml:space="preserve"> (euro)</t>
    </r>
  </si>
  <si>
    <r>
      <t xml:space="preserve">Prestiti </t>
    </r>
    <r>
      <rPr>
        <b/>
        <vertAlign val="superscript"/>
        <sz val="9"/>
        <color indexed="8"/>
        <rFont val="Arial"/>
        <family val="2"/>
      </rPr>
      <t>(****)</t>
    </r>
  </si>
  <si>
    <t>Biblioteche di Ente locale, patrimonio documentario, personale, spese di  funzionamento e prestiti per provincia e rete bibliotecaria. Toscana 2020-2022 (valori assoluti)</t>
  </si>
  <si>
    <t>Tavola 6 - Persone di 6 anni e più che hanno visitato musei, mostre, monumenti e siti archeologici nei 12 mesi precedenti l'intervista per ripartizione. Toscana  2020-2022 (valori percentuali)</t>
  </si>
  <si>
    <t>Persone di 6 anni e più che hanno visitato musei, mostre, monumenti e siti archeologici nei 12 mesi precedenti l'intervista per ripartizione. Toscana  2020-2022 (valori percentuali)</t>
  </si>
  <si>
    <t>Tavola 8 - Spettatori, spesa (in euro) e spettacoli (compreso sport) per provincia. Toscana 2022 (valori assoluti e percentuali)</t>
  </si>
  <si>
    <t>Fonte: SIAE (https://www.siae.it/it/cosa-facciamo/dati-dello-spettacolo/annuario-statistico-spettacolo/)</t>
  </si>
  <si>
    <t>Spettatori, spesa (in euro) e spettacoli (compreso sport) per provincia. Toscana 2022 (valori assoluti e percentuali)</t>
  </si>
  <si>
    <t>Attrazioni viaggianti</t>
  </si>
  <si>
    <t>Tavola 9 - Spettatori, spesa (in euro) e spettacoli per macrosettore. Toscana 2022 (valori assoluti)</t>
  </si>
  <si>
    <t>(*) per il confronto con gli anni precedenti si rimanda alle Note Metodologiche Siae</t>
  </si>
  <si>
    <t>Spettatori, spesa (in euro) e spettacoli per macrosettore. Toscana 2022 (valori assoluti)</t>
  </si>
  <si>
    <t>Tavola 10 - Persone di 6 anni e più che hanno fruito nell'ultimo anno dei vari tipi di spettacoli e intrattenimenti per ripartizione. Toscana 2020-2022 (valori percentuali)</t>
  </si>
  <si>
    <t>Persone di 6 anni e più che hanno fruito nell'ultimo anno dei vari tipi di spettacoli e intrattenimenti per ripartizione. Toscana 2020-2022 (valori percentuali)</t>
  </si>
  <si>
    <t>Tavola 13 - Persone di 3 anni e più che guardano la televisione e ascoltano la radio per ripartizione. Toscana 2020-2022 (valori percentuali)</t>
  </si>
  <si>
    <t>Persone di 3 anni e più che guardano la televisione e ascoltano la radio per ripartizione. Toscana 2020-2022 (valori percentuali)</t>
  </si>
  <si>
    <t>Tavola 12 - Lettori di 6 anni e più per ripartizione. Toscana 2020-2022 (valori percentuali)</t>
  </si>
  <si>
    <t>Lettori di 6 anni e più per ripartizione. Toscana 2020-2022 (valori percentuali)</t>
  </si>
  <si>
    <t>Tavola 11 - Opere pubblicate per genere e ripartizione. Toscana 2019-2021 (valori assoluti)</t>
  </si>
  <si>
    <t>Opere pubblicate e tiratura (in migliaia) per genere e provincia di pubblicazione. Toscana 2019-2021 (valori assoluti)</t>
  </si>
  <si>
    <r>
      <t>Tavola 4 - Musei statali, visitatori e introiti per tipo di istituto e provincia. Toscana 2020- 2022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(valori assoluti)</t>
    </r>
  </si>
  <si>
    <t>Musei statali, visitatori e introiti per tipo di istituto e provincia. Toscana 2020- 2022 (valori assoluti)</t>
  </si>
  <si>
    <r>
      <t>Tavola 5 - Monumenti e aree archeologiche statali, visitatori e introiti per tipo di istituto e provincia. Toscana 2020- 2022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(valori assoluti)</t>
    </r>
  </si>
  <si>
    <t>Monumenti e aree archeologiche statali, visitatori e introiti per tipo di istituto e provincia. Toscana 2020- 2022 (valori assoluti)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</si>
</sst>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\-??_);_(@_)"/>
    <numFmt numFmtId="165" formatCode="#,##0.0"/>
    <numFmt numFmtId="166" formatCode="0.0"/>
    <numFmt numFmtId="167" formatCode="_-* #,##0_-;\-* #,##0_-;_-* \-_-;_-@_-"/>
    <numFmt numFmtId="168" formatCode="General_)"/>
    <numFmt numFmtId="169" formatCode="_-* #,##0_-;\-* #,##0_-;_-* &quot;-&quot;_-;_-@_-"/>
    <numFmt numFmtId="170" formatCode="#,##0.00_ ;\-#,##0.00\ "/>
    <numFmt numFmtId="171" formatCode="[$-410]General"/>
    <numFmt numFmtId="172" formatCode="[$-410]#,##0"/>
    <numFmt numFmtId="173" formatCode="[$-410]0"/>
    <numFmt numFmtId="174" formatCode="[$-410]#,##0.00"/>
    <numFmt numFmtId="175" formatCode="[$-410]0.00"/>
    <numFmt numFmtId="176" formatCode="_(* #,##0.00_);_(* \(#,##0.00\);_(* &quot;-&quot;??_);_(@_)"/>
    <numFmt numFmtId="177" formatCode="_(* #,##0_);_(* \(#,##0\);_(* &quot;-&quot;??_);_(@_)"/>
    <numFmt numFmtId="178" formatCode="_-* #,##0.00_-;\-* #,##0.00_-;_-* &quot;-&quot;??_-;_-@_-"/>
    <numFmt numFmtId="179" formatCode="_-* #,##0_-;\-* #,##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u val="single"/>
      <sz val="11"/>
      <color indexed="12"/>
      <name val="Times New Roman"/>
      <family val="0"/>
    </font>
    <font>
      <u val="single"/>
      <sz val="10"/>
      <color indexed="12"/>
      <name val="Times New Roman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u val="single"/>
      <sz val="11"/>
      <color indexed="12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1"/>
      <family val="0"/>
    </font>
    <font>
      <b/>
      <vertAlign val="superscript"/>
      <sz val="9"/>
      <color indexed="8"/>
      <name val="Arial"/>
      <family val="2"/>
    </font>
    <font>
      <u val="single"/>
      <sz val="10"/>
      <color indexed="25"/>
      <name val="Arial"/>
      <family val="0"/>
    </font>
    <font>
      <sz val="10"/>
      <color indexed="8"/>
      <name val="Arial1"/>
      <family val="0"/>
    </font>
    <font>
      <sz val="10"/>
      <color indexed="8"/>
      <name val="MS Sans Serif"/>
      <family val="0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33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ill="0" applyBorder="0" applyAlignment="0" applyProtection="0"/>
    <xf numFmtId="178" fontId="1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171" fontId="34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22" borderId="0" xfId="0" applyFont="1" applyFill="1" applyAlignment="1">
      <alignment horizontal="left"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2" borderId="0" xfId="0" applyFont="1" applyFill="1" applyAlignment="1">
      <alignment horizontal="left"/>
    </xf>
    <xf numFmtId="0" fontId="22" fillId="0" borderId="0" xfId="36" applyNumberFormat="1" applyFont="1" applyFill="1" applyBorder="1" applyAlignment="1" applyProtection="1">
      <alignment horizontal="left" wrapText="1"/>
      <protection/>
    </xf>
    <xf numFmtId="0" fontId="22" fillId="0" borderId="0" xfId="36" applyNumberFormat="1" applyFont="1" applyFill="1" applyBorder="1" applyAlignment="1" applyProtection="1">
      <alignment horizontal="left" wrapText="1"/>
      <protection/>
    </xf>
    <xf numFmtId="0" fontId="19" fillId="0" borderId="0" xfId="0" applyFont="1" applyAlignment="1">
      <alignment/>
    </xf>
    <xf numFmtId="166" fontId="19" fillId="0" borderId="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6" fillId="0" borderId="0" xfId="36" applyNumberFormat="1" applyFont="1" applyFill="1" applyBorder="1" applyAlignment="1" applyProtection="1">
      <alignment horizontal="center"/>
      <protection/>
    </xf>
    <xf numFmtId="2" fontId="19" fillId="0" borderId="12" xfId="0" applyNumberFormat="1" applyFont="1" applyBorder="1" applyAlignment="1">
      <alignment horizontal="right" wrapText="1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" fontId="23" fillId="0" borderId="0" xfId="0" applyNumberFormat="1" applyFont="1" applyBorder="1" applyAlignment="1">
      <alignment horizontal="left" wrapText="1"/>
    </xf>
    <xf numFmtId="3" fontId="19" fillId="0" borderId="0" xfId="0" applyNumberFormat="1" applyFont="1" applyAlignment="1">
      <alignment horizontal="right"/>
    </xf>
    <xf numFmtId="3" fontId="23" fillId="0" borderId="11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7" fontId="24" fillId="0" borderId="0" xfId="47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right"/>
    </xf>
    <xf numFmtId="0" fontId="23" fillId="0" borderId="11" xfId="0" applyFont="1" applyBorder="1" applyAlignment="1">
      <alignment horizontal="right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 horizontal="left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19" fillId="0" borderId="0" xfId="0" applyFont="1" applyFill="1" applyAlignment="1">
      <alignment horizontal="left" wrapText="1"/>
    </xf>
    <xf numFmtId="0" fontId="23" fillId="0" borderId="0" xfId="0" applyFont="1" applyBorder="1" applyAlignment="1">
      <alignment/>
    </xf>
    <xf numFmtId="0" fontId="19" fillId="0" borderId="13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66" fontId="19" fillId="0" borderId="4" xfId="0" applyNumberFormat="1" applyFont="1" applyFill="1" applyBorder="1" applyAlignment="1">
      <alignment horizontal="right"/>
    </xf>
    <xf numFmtId="166" fontId="23" fillId="0" borderId="4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23" fillId="0" borderId="14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right" wrapText="1"/>
    </xf>
    <xf numFmtId="3" fontId="19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166" fontId="19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6" fontId="23" fillId="0" borderId="11" xfId="0" applyNumberFormat="1" applyFont="1" applyBorder="1" applyAlignment="1">
      <alignment/>
    </xf>
    <xf numFmtId="0" fontId="19" fillId="0" borderId="13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3" fontId="23" fillId="0" borderId="11" xfId="0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0" fontId="19" fillId="0" borderId="0" xfId="0" applyFont="1" applyAlignment="1">
      <alignment/>
    </xf>
    <xf numFmtId="166" fontId="23" fillId="0" borderId="11" xfId="0" applyNumberFormat="1" applyFont="1" applyBorder="1" applyAlignment="1">
      <alignment/>
    </xf>
    <xf numFmtId="3" fontId="23" fillId="0" borderId="15" xfId="0" applyNumberFormat="1" applyFont="1" applyBorder="1" applyAlignment="1">
      <alignment horizontal="right"/>
    </xf>
    <xf numFmtId="3" fontId="23" fillId="0" borderId="0" xfId="0" applyNumberFormat="1" applyFont="1" applyAlignment="1" quotePrefix="1">
      <alignment horizontal="right"/>
    </xf>
    <xf numFmtId="171" fontId="27" fillId="0" borderId="0" xfId="53" applyFont="1" applyFill="1" applyBorder="1">
      <alignment/>
      <protection/>
    </xf>
    <xf numFmtId="171" fontId="27" fillId="0" borderId="0" xfId="44" applyFont="1" applyFill="1" applyBorder="1" applyAlignment="1">
      <alignment horizontal="right"/>
      <protection/>
    </xf>
    <xf numFmtId="171" fontId="28" fillId="0" borderId="0" xfId="44" applyFont="1" applyFill="1" applyBorder="1" applyAlignment="1">
      <alignment horizontal="right"/>
      <protection/>
    </xf>
    <xf numFmtId="171" fontId="28" fillId="0" borderId="0" xfId="44" applyFont="1" applyFill="1" applyBorder="1" applyAlignment="1">
      <alignment/>
      <protection/>
    </xf>
    <xf numFmtId="172" fontId="28" fillId="0" borderId="0" xfId="44" applyNumberFormat="1" applyFont="1" applyFill="1" applyBorder="1">
      <alignment/>
      <protection/>
    </xf>
    <xf numFmtId="172" fontId="27" fillId="0" borderId="0" xfId="44" applyNumberFormat="1" applyFont="1" applyFill="1" applyBorder="1" applyAlignment="1">
      <alignment horizontal="right"/>
      <protection/>
    </xf>
    <xf numFmtId="172" fontId="28" fillId="0" borderId="0" xfId="44" applyNumberFormat="1" applyFont="1" applyFill="1" applyBorder="1" applyAlignment="1">
      <alignment horizontal="right"/>
      <protection/>
    </xf>
    <xf numFmtId="171" fontId="27" fillId="0" borderId="0" xfId="44" applyFont="1" applyFill="1" applyBorder="1">
      <alignment/>
      <protection/>
    </xf>
    <xf numFmtId="165" fontId="27" fillId="0" borderId="0" xfId="44" applyNumberFormat="1" applyFont="1" applyFill="1" applyBorder="1">
      <alignment/>
      <protection/>
    </xf>
    <xf numFmtId="165" fontId="28" fillId="0" borderId="0" xfId="44" applyNumberFormat="1" applyFont="1" applyFill="1" applyBorder="1">
      <alignment/>
      <protection/>
    </xf>
    <xf numFmtId="166" fontId="27" fillId="0" borderId="0" xfId="44" applyNumberFormat="1" applyFont="1" applyFill="1" applyBorder="1" applyAlignment="1">
      <alignment horizontal="right"/>
      <protection/>
    </xf>
    <xf numFmtId="166" fontId="28" fillId="0" borderId="0" xfId="44" applyNumberFormat="1" applyFont="1" applyFill="1" applyBorder="1" applyAlignment="1">
      <alignment horizontal="right"/>
      <protection/>
    </xf>
    <xf numFmtId="171" fontId="35" fillId="0" borderId="0" xfId="53" applyFont="1" applyFill="1" applyBorder="1">
      <alignment/>
      <protection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171" fontId="28" fillId="0" borderId="0" xfId="44" applyFont="1" applyFill="1" applyBorder="1">
      <alignment/>
      <protection/>
    </xf>
    <xf numFmtId="172" fontId="27" fillId="0" borderId="0" xfId="44" applyNumberFormat="1" applyFont="1" applyFill="1" applyBorder="1">
      <alignment/>
      <protection/>
    </xf>
    <xf numFmtId="171" fontId="36" fillId="0" borderId="0" xfId="53" applyFont="1" applyFill="1" applyBorder="1">
      <alignment/>
      <protection/>
    </xf>
    <xf numFmtId="171" fontId="36" fillId="0" borderId="0" xfId="44" applyFont="1" applyFill="1" applyBorder="1">
      <alignment/>
      <protection/>
    </xf>
    <xf numFmtId="171" fontId="37" fillId="0" borderId="0" xfId="44" applyFont="1" applyFill="1" applyBorder="1">
      <alignment/>
      <protection/>
    </xf>
    <xf numFmtId="165" fontId="27" fillId="0" borderId="0" xfId="44" applyNumberFormat="1" applyFont="1" applyFill="1" applyBorder="1" applyAlignment="1">
      <alignment horizontal="right"/>
      <protection/>
    </xf>
    <xf numFmtId="171" fontId="36" fillId="0" borderId="0" xfId="53" applyFont="1" applyFill="1">
      <alignment/>
      <protection/>
    </xf>
    <xf numFmtId="171" fontId="36" fillId="0" borderId="0" xfId="44" applyFont="1" applyFill="1">
      <alignment/>
      <protection/>
    </xf>
    <xf numFmtId="171" fontId="28" fillId="0" borderId="12" xfId="53" applyFont="1" applyBorder="1" applyAlignment="1">
      <alignment horizontal="left" wrapText="1"/>
      <protection/>
    </xf>
    <xf numFmtId="171" fontId="27" fillId="0" borderId="0" xfId="53" applyFont="1" applyBorder="1">
      <alignment/>
      <protection/>
    </xf>
    <xf numFmtId="172" fontId="27" fillId="0" borderId="0" xfId="44" applyNumberFormat="1" applyFont="1" applyBorder="1">
      <alignment/>
      <protection/>
    </xf>
    <xf numFmtId="172" fontId="27" fillId="0" borderId="0" xfId="44" applyNumberFormat="1" applyFont="1" applyBorder="1" applyAlignment="1">
      <alignment horizontal="right"/>
      <protection/>
    </xf>
    <xf numFmtId="171" fontId="27" fillId="0" borderId="0" xfId="44" applyFont="1" applyBorder="1">
      <alignment/>
      <protection/>
    </xf>
    <xf numFmtId="171" fontId="28" fillId="0" borderId="0" xfId="44" applyFont="1" applyBorder="1">
      <alignment/>
      <protection/>
    </xf>
    <xf numFmtId="172" fontId="28" fillId="0" borderId="0" xfId="44" applyNumberFormat="1" applyFont="1" applyBorder="1">
      <alignment/>
      <protection/>
    </xf>
    <xf numFmtId="165" fontId="28" fillId="0" borderId="0" xfId="44" applyNumberFormat="1" applyFont="1" applyBorder="1">
      <alignment/>
      <protection/>
    </xf>
    <xf numFmtId="171" fontId="35" fillId="0" borderId="0" xfId="44" applyFont="1" applyBorder="1">
      <alignment/>
      <protection/>
    </xf>
    <xf numFmtId="172" fontId="35" fillId="0" borderId="0" xfId="44" applyNumberFormat="1" applyFont="1" applyBorder="1">
      <alignment/>
      <protection/>
    </xf>
    <xf numFmtId="171" fontId="36" fillId="0" borderId="0" xfId="53" applyFont="1">
      <alignment/>
      <protection/>
    </xf>
    <xf numFmtId="171" fontId="36" fillId="0" borderId="0" xfId="44" applyFont="1">
      <alignment/>
      <protection/>
    </xf>
    <xf numFmtId="171" fontId="27" fillId="0" borderId="0" xfId="44" applyFont="1" applyFill="1">
      <alignment/>
      <protection/>
    </xf>
    <xf numFmtId="171" fontId="27" fillId="0" borderId="0" xfId="44" applyFont="1" applyFill="1" applyBorder="1" applyAlignment="1">
      <alignment horizontal="left"/>
      <protection/>
    </xf>
    <xf numFmtId="174" fontId="27" fillId="0" borderId="0" xfId="44" applyNumberFormat="1" applyFont="1" applyFill="1" applyBorder="1">
      <alignment/>
      <protection/>
    </xf>
    <xf numFmtId="171" fontId="28" fillId="0" borderId="0" xfId="44" applyFont="1" applyFill="1">
      <alignment/>
      <protection/>
    </xf>
    <xf numFmtId="172" fontId="27" fillId="0" borderId="0" xfId="44" applyNumberFormat="1" applyFont="1" applyFill="1">
      <alignment/>
      <protection/>
    </xf>
    <xf numFmtId="175" fontId="27" fillId="0" borderId="0" xfId="44" applyNumberFormat="1" applyFont="1" applyFill="1">
      <alignment/>
      <protection/>
    </xf>
    <xf numFmtId="171" fontId="35" fillId="0" borderId="0" xfId="44" applyFont="1" applyFill="1">
      <alignment/>
      <protection/>
    </xf>
    <xf numFmtId="172" fontId="35" fillId="0" borderId="0" xfId="44" applyNumberFormat="1" applyFont="1" applyFill="1">
      <alignment/>
      <protection/>
    </xf>
    <xf numFmtId="175" fontId="35" fillId="0" borderId="0" xfId="44" applyNumberFormat="1" applyFont="1" applyFill="1">
      <alignment/>
      <protection/>
    </xf>
    <xf numFmtId="172" fontId="35" fillId="0" borderId="0" xfId="44" applyNumberFormat="1" applyFont="1" applyFill="1" applyAlignment="1">
      <alignment horizontal="right"/>
      <protection/>
    </xf>
    <xf numFmtId="175" fontId="35" fillId="0" borderId="0" xfId="44" applyNumberFormat="1" applyFont="1" applyFill="1" applyAlignment="1">
      <alignment horizontal="right"/>
      <protection/>
    </xf>
    <xf numFmtId="171" fontId="27" fillId="0" borderId="11" xfId="53" applyFont="1" applyFill="1" applyBorder="1">
      <alignment/>
      <protection/>
    </xf>
    <xf numFmtId="171" fontId="27" fillId="0" borderId="11" xfId="44" applyFont="1" applyFill="1" applyBorder="1">
      <alignment/>
      <protection/>
    </xf>
    <xf numFmtId="171" fontId="28" fillId="0" borderId="11" xfId="44" applyFont="1" applyFill="1" applyBorder="1">
      <alignment/>
      <protection/>
    </xf>
    <xf numFmtId="172" fontId="28" fillId="0" borderId="11" xfId="44" applyNumberFormat="1" applyFont="1" applyFill="1" applyBorder="1">
      <alignment/>
      <protection/>
    </xf>
    <xf numFmtId="171" fontId="27" fillId="0" borderId="0" xfId="44" applyFont="1">
      <alignment/>
      <protection/>
    </xf>
    <xf numFmtId="0" fontId="38" fillId="24" borderId="16" xfId="0" applyFont="1" applyFill="1" applyBorder="1" applyAlignment="1">
      <alignment horizontal="right"/>
    </xf>
    <xf numFmtId="165" fontId="27" fillId="0" borderId="11" xfId="44" applyNumberFormat="1" applyFont="1" applyFill="1" applyBorder="1">
      <alignment/>
      <protection/>
    </xf>
    <xf numFmtId="171" fontId="27" fillId="0" borderId="11" xfId="44" applyFont="1" applyFill="1" applyBorder="1" applyAlignment="1">
      <alignment horizontal="right"/>
      <protection/>
    </xf>
    <xf numFmtId="171" fontId="27" fillId="0" borderId="11" xfId="53" applyFont="1" applyBorder="1">
      <alignment/>
      <protection/>
    </xf>
    <xf numFmtId="171" fontId="27" fillId="0" borderId="11" xfId="44" applyFont="1" applyBorder="1">
      <alignment/>
      <protection/>
    </xf>
    <xf numFmtId="171" fontId="28" fillId="0" borderId="10" xfId="44" applyFont="1" applyBorder="1" applyAlignment="1">
      <alignment horizontal="right"/>
      <protection/>
    </xf>
    <xf numFmtId="171" fontId="35" fillId="0" borderId="11" xfId="44" applyFont="1" applyBorder="1">
      <alignment/>
      <protection/>
    </xf>
    <xf numFmtId="165" fontId="35" fillId="0" borderId="11" xfId="44" applyNumberFormat="1" applyFont="1" applyBorder="1">
      <alignment/>
      <protection/>
    </xf>
    <xf numFmtId="171" fontId="28" fillId="0" borderId="0" xfId="53" applyFont="1" applyFill="1" applyBorder="1" applyAlignment="1">
      <alignment/>
      <protection/>
    </xf>
    <xf numFmtId="171" fontId="27" fillId="24" borderId="11" xfId="44" applyFont="1" applyFill="1" applyBorder="1">
      <alignment/>
      <protection/>
    </xf>
    <xf numFmtId="171" fontId="27" fillId="24" borderId="11" xfId="44" applyFont="1" applyFill="1" applyBorder="1" applyAlignment="1">
      <alignment horizontal="center"/>
      <protection/>
    </xf>
    <xf numFmtId="172" fontId="27" fillId="0" borderId="0" xfId="44" applyNumberFormat="1" applyFont="1" applyFill="1" applyAlignment="1">
      <alignment horizontal="right"/>
      <protection/>
    </xf>
    <xf numFmtId="174" fontId="28" fillId="0" borderId="11" xfId="44" applyNumberFormat="1" applyFont="1" applyFill="1" applyBorder="1">
      <alignment/>
      <protection/>
    </xf>
    <xf numFmtId="0" fontId="19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19" fillId="22" borderId="0" xfId="0" applyFont="1" applyFill="1" applyAlignment="1">
      <alignment horizontal="left" vertical="center"/>
    </xf>
    <xf numFmtId="0" fontId="20" fillId="22" borderId="0" xfId="36" applyNumberFormat="1" applyFont="1" applyFill="1" applyBorder="1" applyAlignment="1" applyProtection="1">
      <alignment horizontal="left" vertical="center" wrapText="1"/>
      <protection/>
    </xf>
    <xf numFmtId="0" fontId="20" fillId="22" borderId="0" xfId="36" applyNumberFormat="1" applyFont="1" applyFill="1" applyBorder="1" applyAlignment="1" applyProtection="1">
      <alignment horizontal="left" vertical="center" wrapText="1"/>
      <protection/>
    </xf>
    <xf numFmtId="171" fontId="28" fillId="0" borderId="10" xfId="44" applyFont="1" applyFill="1" applyBorder="1" applyAlignment="1">
      <alignment horizontal="right" wrapText="1"/>
      <protection/>
    </xf>
    <xf numFmtId="171" fontId="28" fillId="0" borderId="0" xfId="44" applyFont="1" applyFill="1" applyBorder="1" applyAlignment="1">
      <alignment horizontal="center"/>
      <protection/>
    </xf>
    <xf numFmtId="171" fontId="28" fillId="0" borderId="0" xfId="53" applyFont="1" applyFill="1" applyBorder="1" applyAlignment="1">
      <alignment horizontal="left" wrapText="1"/>
      <protection/>
    </xf>
    <xf numFmtId="171" fontId="28" fillId="0" borderId="12" xfId="53" applyFont="1" applyFill="1" applyBorder="1" applyAlignment="1">
      <alignment/>
      <protection/>
    </xf>
    <xf numFmtId="171" fontId="28" fillId="0" borderId="13" xfId="44" applyFont="1" applyFill="1" applyBorder="1" applyAlignment="1">
      <alignment horizontal="center"/>
      <protection/>
    </xf>
    <xf numFmtId="171" fontId="28" fillId="0" borderId="0" xfId="53" applyFont="1" applyFill="1" applyBorder="1" applyAlignment="1">
      <alignment horizontal="left"/>
      <protection/>
    </xf>
    <xf numFmtId="171" fontId="28" fillId="0" borderId="13" xfId="53" applyFont="1" applyFill="1" applyBorder="1" applyAlignment="1">
      <alignment wrapText="1"/>
      <protection/>
    </xf>
    <xf numFmtId="171" fontId="28" fillId="0" borderId="13" xfId="44" applyFont="1" applyFill="1" applyBorder="1" applyAlignment="1">
      <alignment horizontal="right" vertical="center" wrapText="1"/>
      <protection/>
    </xf>
    <xf numFmtId="171" fontId="36" fillId="0" borderId="0" xfId="53" applyFont="1" applyFill="1" applyBorder="1" applyAlignment="1">
      <alignment horizontal="left" wrapText="1"/>
      <protection/>
    </xf>
    <xf numFmtId="2" fontId="19" fillId="0" borderId="0" xfId="0" applyNumberFormat="1" applyFont="1" applyFill="1" applyBorder="1" applyAlignment="1">
      <alignment horizontal="left" wrapText="1"/>
    </xf>
    <xf numFmtId="2" fontId="19" fillId="0" borderId="13" xfId="0" applyNumberFormat="1" applyFont="1" applyBorder="1" applyAlignment="1">
      <alignment horizontal="left" wrapText="1"/>
    </xf>
    <xf numFmtId="2" fontId="19" fillId="0" borderId="13" xfId="0" applyNumberFormat="1" applyFont="1" applyBorder="1" applyAlignment="1">
      <alignment horizontal="center" wrapText="1"/>
    </xf>
    <xf numFmtId="2" fontId="19" fillId="0" borderId="13" xfId="0" applyNumberFormat="1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right" wrapText="1"/>
    </xf>
    <xf numFmtId="2" fontId="19" fillId="0" borderId="12" xfId="0" applyNumberFormat="1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horizontal="center"/>
    </xf>
    <xf numFmtId="171" fontId="36" fillId="0" borderId="0" xfId="44" applyFont="1" applyFill="1" applyBorder="1" applyAlignment="1">
      <alignment horizontal="left" wrapText="1"/>
      <protection/>
    </xf>
    <xf numFmtId="171" fontId="28" fillId="24" borderId="10" xfId="44" applyFont="1" applyFill="1" applyBorder="1" applyAlignment="1">
      <alignment horizontal="right" vertical="center" wrapText="1"/>
      <protection/>
    </xf>
    <xf numFmtId="171" fontId="28" fillId="24" borderId="12" xfId="44" applyFont="1" applyFill="1" applyBorder="1" applyAlignment="1">
      <alignment wrapText="1"/>
      <protection/>
    </xf>
    <xf numFmtId="173" fontId="28" fillId="24" borderId="12" xfId="44" applyNumberFormat="1" applyFont="1" applyFill="1" applyBorder="1" applyAlignment="1">
      <alignment horizontal="center" vertical="center" wrapText="1"/>
      <protection/>
    </xf>
    <xf numFmtId="171" fontId="28" fillId="24" borderId="13" xfId="44" applyFont="1" applyFill="1" applyBorder="1" applyAlignment="1">
      <alignment horizontal="center" vertical="center" wrapText="1"/>
      <protection/>
    </xf>
    <xf numFmtId="171" fontId="28" fillId="24" borderId="13" xfId="44" applyFont="1" applyFill="1" applyBorder="1" applyAlignment="1">
      <alignment horizontal="right" vertical="center" wrapText="1"/>
      <protection/>
    </xf>
    <xf numFmtId="171" fontId="28" fillId="24" borderId="12" xfId="44" applyFont="1" applyFill="1" applyBorder="1" applyAlignment="1">
      <alignment horizontal="center" vertical="center" wrapText="1"/>
      <protection/>
    </xf>
    <xf numFmtId="171" fontId="28" fillId="24" borderId="12" xfId="44" applyFont="1" applyFill="1" applyBorder="1" applyAlignment="1">
      <alignment horizontal="right" vertical="center" wrapText="1"/>
      <protection/>
    </xf>
    <xf numFmtId="173" fontId="28" fillId="24" borderId="10" xfId="44" applyNumberFormat="1" applyFont="1" applyFill="1" applyBorder="1" applyAlignment="1">
      <alignment horizontal="right" vertical="center" wrapText="1"/>
      <protection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11" xfId="48"/>
    <cellStyle name="Migliaia 2" xfId="49"/>
    <cellStyle name="Migliaia 7 2" xfId="50"/>
    <cellStyle name="Neutrale" xfId="51"/>
    <cellStyle name="Normale 2" xfId="52"/>
    <cellStyle name="Normale_TabellaPIC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9" sqref="F9"/>
    </sheetView>
  </sheetViews>
  <sheetFormatPr defaultColWidth="9.28125" defaultRowHeight="12.75"/>
  <cols>
    <col min="1" max="1" width="9.421875" style="1" customWidth="1"/>
    <col min="2" max="9" width="23.28125" style="1" customWidth="1"/>
    <col min="10" max="16384" width="9.28125" style="1" customWidth="1"/>
  </cols>
  <sheetData>
    <row r="1" spans="1:9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</row>
    <row r="2" spans="1:9" ht="9.75" customHeight="1">
      <c r="A2" s="5"/>
      <c r="B2" s="3"/>
      <c r="C2" s="3"/>
      <c r="D2" s="3"/>
      <c r="E2" s="4"/>
      <c r="F2" s="4"/>
      <c r="G2" s="4"/>
      <c r="H2" s="4"/>
      <c r="I2" s="4"/>
    </row>
    <row r="3" spans="1:9" ht="27.75" customHeight="1">
      <c r="A3" s="134" t="s">
        <v>1</v>
      </c>
      <c r="B3" s="135" t="s">
        <v>155</v>
      </c>
      <c r="C3" s="135"/>
      <c r="D3" s="135"/>
      <c r="E3" s="6"/>
      <c r="F3" s="6"/>
      <c r="G3" s="6"/>
      <c r="H3" s="6"/>
      <c r="I3" s="6"/>
    </row>
    <row r="4" spans="1:9" ht="27.75" customHeight="1">
      <c r="A4" s="134" t="s">
        <v>2</v>
      </c>
      <c r="B4" s="135" t="s">
        <v>157</v>
      </c>
      <c r="C4" s="135"/>
      <c r="D4" s="135"/>
      <c r="E4" s="6"/>
      <c r="F4" s="6"/>
      <c r="G4" s="6"/>
      <c r="H4" s="6"/>
      <c r="I4" s="6"/>
    </row>
    <row r="5" spans="1:9" ht="27.75" customHeight="1">
      <c r="A5" s="134" t="s">
        <v>3</v>
      </c>
      <c r="B5" s="135" t="s">
        <v>162</v>
      </c>
      <c r="C5" s="135"/>
      <c r="D5" s="135"/>
      <c r="E5" s="6"/>
      <c r="F5" s="6"/>
      <c r="G5" s="6"/>
      <c r="H5" s="6"/>
      <c r="I5" s="6"/>
    </row>
    <row r="6" spans="1:9" ht="27.75" customHeight="1">
      <c r="A6" s="134" t="s">
        <v>4</v>
      </c>
      <c r="B6" s="136" t="s">
        <v>187</v>
      </c>
      <c r="C6" s="136"/>
      <c r="D6" s="136"/>
      <c r="E6" s="6"/>
      <c r="F6" s="6"/>
      <c r="G6" s="6"/>
      <c r="H6" s="6"/>
      <c r="I6" s="6"/>
    </row>
    <row r="7" spans="1:9" ht="27.75" customHeight="1">
      <c r="A7" s="134" t="s">
        <v>5</v>
      </c>
      <c r="B7" s="135" t="s">
        <v>189</v>
      </c>
      <c r="C7" s="135"/>
      <c r="D7" s="135"/>
      <c r="E7" s="7"/>
      <c r="F7" s="7"/>
      <c r="G7" s="7"/>
      <c r="H7" s="7"/>
      <c r="I7" s="7"/>
    </row>
    <row r="8" spans="1:9" ht="39.75" customHeight="1">
      <c r="A8" s="134" t="s">
        <v>6</v>
      </c>
      <c r="B8" s="135" t="s">
        <v>170</v>
      </c>
      <c r="C8" s="135"/>
      <c r="D8" s="135"/>
      <c r="E8" s="6"/>
      <c r="F8" s="6"/>
      <c r="G8" s="6"/>
      <c r="H8" s="6"/>
      <c r="I8" s="6"/>
    </row>
    <row r="9" spans="1:9" ht="39" customHeight="1">
      <c r="A9" s="134" t="s">
        <v>7</v>
      </c>
      <c r="B9" s="135" t="s">
        <v>168</v>
      </c>
      <c r="C9" s="135"/>
      <c r="D9" s="135"/>
      <c r="E9" s="6"/>
      <c r="F9" s="6"/>
      <c r="G9" s="6"/>
      <c r="H9" s="6"/>
      <c r="I9" s="6"/>
    </row>
    <row r="10" spans="1:9" ht="27.75" customHeight="1">
      <c r="A10" s="134" t="s">
        <v>8</v>
      </c>
      <c r="B10" s="135" t="s">
        <v>173</v>
      </c>
      <c r="C10" s="135"/>
      <c r="D10" s="135"/>
      <c r="E10" s="6"/>
      <c r="F10" s="6"/>
      <c r="G10" s="6"/>
      <c r="H10" s="6"/>
      <c r="I10" s="6"/>
    </row>
    <row r="11" spans="1:9" ht="27.75" customHeight="1">
      <c r="A11" s="134" t="s">
        <v>9</v>
      </c>
      <c r="B11" s="135" t="s">
        <v>177</v>
      </c>
      <c r="C11" s="135"/>
      <c r="D11" s="135"/>
      <c r="E11" s="6"/>
      <c r="F11" s="6"/>
      <c r="G11" s="6"/>
      <c r="H11" s="6"/>
      <c r="I11" s="6"/>
    </row>
    <row r="12" spans="1:9" ht="27.75" customHeight="1">
      <c r="A12" s="134" t="s">
        <v>10</v>
      </c>
      <c r="B12" s="135" t="s">
        <v>179</v>
      </c>
      <c r="C12" s="135"/>
      <c r="D12" s="135"/>
      <c r="E12" s="6"/>
      <c r="F12" s="6"/>
      <c r="G12" s="6"/>
      <c r="H12" s="6"/>
      <c r="I12" s="6"/>
    </row>
    <row r="13" spans="1:9" ht="27.75" customHeight="1">
      <c r="A13" s="134" t="s">
        <v>11</v>
      </c>
      <c r="B13" s="135" t="s">
        <v>185</v>
      </c>
      <c r="C13" s="135"/>
      <c r="D13" s="135"/>
      <c r="E13" s="6"/>
      <c r="F13" s="6"/>
      <c r="G13" s="6"/>
      <c r="H13" s="6"/>
      <c r="I13" s="6"/>
    </row>
    <row r="14" spans="1:9" ht="27.75" customHeight="1">
      <c r="A14" s="134" t="s">
        <v>12</v>
      </c>
      <c r="B14" s="135" t="s">
        <v>183</v>
      </c>
      <c r="C14" s="135"/>
      <c r="D14" s="135"/>
      <c r="E14" s="6"/>
      <c r="F14" s="6"/>
      <c r="G14" s="6"/>
      <c r="H14" s="6"/>
      <c r="I14" s="6"/>
    </row>
    <row r="15" spans="1:9" ht="27.75" customHeight="1">
      <c r="A15" s="134" t="s">
        <v>13</v>
      </c>
      <c r="B15" s="135" t="s">
        <v>181</v>
      </c>
      <c r="C15" s="135"/>
      <c r="D15" s="135"/>
      <c r="E15" s="6"/>
      <c r="F15" s="6"/>
      <c r="G15" s="6"/>
      <c r="H15" s="6"/>
      <c r="I15" s="6"/>
    </row>
  </sheetData>
  <sheetProtection selectLockedCells="1" selectUnlockedCells="1"/>
  <mergeCells count="13">
    <mergeCell ref="B7:D7"/>
    <mergeCell ref="B8:D8"/>
    <mergeCell ref="B15:D15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21" sqref="D21"/>
    </sheetView>
  </sheetViews>
  <sheetFormatPr defaultColWidth="9.28125" defaultRowHeight="12.75"/>
  <cols>
    <col min="1" max="1" width="26.57421875" style="12" customWidth="1"/>
    <col min="2" max="2" width="9.7109375" style="12" customWidth="1"/>
    <col min="3" max="3" width="12.28125" style="12" customWidth="1"/>
    <col min="4" max="4" width="11.57421875" style="12" customWidth="1"/>
    <col min="5" max="5" width="13.7109375" style="12" customWidth="1"/>
    <col min="6" max="16384" width="9.28125" style="12" customWidth="1"/>
  </cols>
  <sheetData>
    <row r="1" spans="1:5" ht="12" customHeight="1">
      <c r="A1" s="132" t="s">
        <v>175</v>
      </c>
      <c r="B1" s="132"/>
      <c r="C1" s="132"/>
      <c r="D1" s="132"/>
      <c r="E1" s="132"/>
    </row>
    <row r="2" spans="1:5" ht="12.75" thickBot="1">
      <c r="A2" s="13"/>
      <c r="B2" s="13"/>
      <c r="C2" s="13"/>
      <c r="D2" s="13"/>
      <c r="E2" s="35"/>
    </row>
    <row r="3" spans="1:5" ht="12">
      <c r="A3" s="44" t="s">
        <v>48</v>
      </c>
      <c r="B3" s="45" t="s">
        <v>64</v>
      </c>
      <c r="C3" s="45" t="s">
        <v>62</v>
      </c>
      <c r="D3" s="45" t="s">
        <v>63</v>
      </c>
      <c r="E3" s="35"/>
    </row>
    <row r="4" spans="1:4" ht="12">
      <c r="A4" s="12" t="s">
        <v>50</v>
      </c>
      <c r="B4" s="25">
        <v>148020</v>
      </c>
      <c r="C4" s="25">
        <v>3140110</v>
      </c>
      <c r="D4" s="25">
        <v>23376568.029999997</v>
      </c>
    </row>
    <row r="5" spans="1:4" ht="12">
      <c r="A5" s="12" t="s">
        <v>65</v>
      </c>
      <c r="B5" s="25">
        <v>9750</v>
      </c>
      <c r="C5" s="25">
        <v>1660194</v>
      </c>
      <c r="D5" s="25">
        <v>28198100.029999994</v>
      </c>
    </row>
    <row r="6" spans="1:4" ht="12">
      <c r="A6" s="12" t="s">
        <v>66</v>
      </c>
      <c r="B6" s="25">
        <v>4174</v>
      </c>
      <c r="C6" s="25">
        <v>1753585</v>
      </c>
      <c r="D6" s="25">
        <v>65213041.81999998</v>
      </c>
    </row>
    <row r="7" spans="1:4" ht="12">
      <c r="A7" s="12" t="s">
        <v>69</v>
      </c>
      <c r="B7" s="25">
        <v>41800</v>
      </c>
      <c r="C7" s="25">
        <v>3871988</v>
      </c>
      <c r="D7" s="25">
        <v>57151551.45999998</v>
      </c>
    </row>
    <row r="8" spans="1:4" ht="12">
      <c r="A8" s="12" t="s">
        <v>174</v>
      </c>
      <c r="B8" s="25">
        <v>220</v>
      </c>
      <c r="C8" s="25">
        <v>100464</v>
      </c>
      <c r="D8" s="25">
        <v>1174858</v>
      </c>
    </row>
    <row r="9" spans="1:4" ht="12">
      <c r="A9" s="12" t="s">
        <v>67</v>
      </c>
      <c r="B9" s="25">
        <v>947</v>
      </c>
      <c r="C9" s="26">
        <v>567296</v>
      </c>
      <c r="D9" s="25">
        <v>10535041.429999998</v>
      </c>
    </row>
    <row r="10" spans="1:4" ht="12">
      <c r="A10" s="12" t="s">
        <v>70</v>
      </c>
      <c r="B10" s="25">
        <v>5881</v>
      </c>
      <c r="C10" s="25">
        <v>2060759</v>
      </c>
      <c r="D10" s="25">
        <v>19413983.53</v>
      </c>
    </row>
    <row r="11" spans="1:4" ht="12">
      <c r="A11" s="12" t="s">
        <v>68</v>
      </c>
      <c r="B11" s="25">
        <v>15882</v>
      </c>
      <c r="C11" s="25">
        <v>2336745</v>
      </c>
      <c r="D11" s="25">
        <v>37734281.88000001</v>
      </c>
    </row>
    <row r="12" spans="1:5" s="8" customFormat="1" ht="12.75" thickBot="1">
      <c r="A12" s="49" t="s">
        <v>31</v>
      </c>
      <c r="B12" s="50">
        <v>226674</v>
      </c>
      <c r="C12" s="50">
        <v>15491141</v>
      </c>
      <c r="D12" s="50">
        <v>242797426.17999995</v>
      </c>
      <c r="E12" s="11"/>
    </row>
    <row r="13" spans="1:5" ht="12">
      <c r="A13" s="21" t="s">
        <v>172</v>
      </c>
      <c r="B13" s="46"/>
      <c r="C13" s="46"/>
      <c r="D13" s="46"/>
      <c r="E13" s="46"/>
    </row>
    <row r="14" ht="12">
      <c r="A14" s="133" t="s">
        <v>176</v>
      </c>
    </row>
    <row r="17" ht="12">
      <c r="A17" s="48"/>
    </row>
    <row r="20" ht="12">
      <c r="A20" s="48"/>
    </row>
    <row r="24" ht="12.75">
      <c r="A24" s="51"/>
    </row>
    <row r="30" ht="12">
      <c r="A30" s="4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2.421875" style="12" customWidth="1"/>
    <col min="2" max="3" width="6.28125" style="12" customWidth="1"/>
    <col min="4" max="4" width="6.57421875" style="12" customWidth="1"/>
    <col min="5" max="6" width="6.28125" style="12" customWidth="1"/>
    <col min="7" max="7" width="6.57421875" style="12" customWidth="1"/>
    <col min="8" max="9" width="5.28125" style="12" customWidth="1"/>
    <col min="10" max="10" width="6.57421875" style="12" customWidth="1"/>
    <col min="11" max="12" width="6.28125" style="12" customWidth="1"/>
    <col min="13" max="13" width="6.57421875" style="12" customWidth="1"/>
    <col min="14" max="15" width="6.28125" style="12" customWidth="1"/>
    <col min="16" max="16" width="6.57421875" style="12" customWidth="1"/>
    <col min="17" max="16384" width="9.28125" style="12" customWidth="1"/>
  </cols>
  <sheetData>
    <row r="1" spans="1:16" ht="24" customHeight="1">
      <c r="A1" s="155" t="s">
        <v>178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6" ht="1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52" customFormat="1" ht="26.25" customHeight="1" thickBot="1">
      <c r="A3" s="156" t="s">
        <v>42</v>
      </c>
      <c r="B3" s="167" t="s">
        <v>49</v>
      </c>
      <c r="C3" s="167"/>
      <c r="D3" s="167"/>
      <c r="E3" s="167" t="s">
        <v>50</v>
      </c>
      <c r="F3" s="167"/>
      <c r="G3" s="167"/>
      <c r="H3" s="167" t="s">
        <v>51</v>
      </c>
      <c r="I3" s="167"/>
      <c r="J3" s="167"/>
      <c r="K3" s="167" t="s">
        <v>52</v>
      </c>
      <c r="L3" s="167"/>
      <c r="M3" s="167"/>
      <c r="N3" s="167" t="s">
        <v>53</v>
      </c>
      <c r="O3" s="167"/>
      <c r="P3" s="167"/>
    </row>
    <row r="4" spans="1:18" s="54" customFormat="1" ht="14.25">
      <c r="A4" s="156"/>
      <c r="B4" s="53">
        <v>2020</v>
      </c>
      <c r="C4" s="53">
        <v>2021</v>
      </c>
      <c r="D4" s="53">
        <v>2022</v>
      </c>
      <c r="E4" s="53">
        <v>2020</v>
      </c>
      <c r="F4" s="53">
        <v>2021</v>
      </c>
      <c r="G4" s="53">
        <v>2022</v>
      </c>
      <c r="H4" s="53">
        <v>2020</v>
      </c>
      <c r="I4" s="53">
        <v>2021</v>
      </c>
      <c r="J4" s="53">
        <v>2022</v>
      </c>
      <c r="K4" s="53">
        <v>2020</v>
      </c>
      <c r="L4" s="53">
        <v>2021</v>
      </c>
      <c r="M4" s="53">
        <v>2022</v>
      </c>
      <c r="N4" s="53">
        <v>2020</v>
      </c>
      <c r="O4" s="53">
        <v>2021</v>
      </c>
      <c r="P4" s="53">
        <v>2022</v>
      </c>
      <c r="R4" s="14"/>
    </row>
    <row r="5" spans="1:16" s="8" customFormat="1" ht="12">
      <c r="A5" s="8" t="s">
        <v>23</v>
      </c>
      <c r="B5" s="8">
        <v>16.2</v>
      </c>
      <c r="C5" s="8">
        <v>3.7</v>
      </c>
      <c r="D5" s="8">
        <v>12.3</v>
      </c>
      <c r="E5" s="8">
        <v>44.4</v>
      </c>
      <c r="F5" s="8">
        <v>10.5</v>
      </c>
      <c r="G5" s="8">
        <v>29.1</v>
      </c>
      <c r="H5" s="8">
        <v>7.1</v>
      </c>
      <c r="I5" s="8">
        <v>2.3</v>
      </c>
      <c r="J5" s="8">
        <v>6.7</v>
      </c>
      <c r="K5" s="8">
        <v>17.1</v>
      </c>
      <c r="L5" s="8">
        <v>4.5</v>
      </c>
      <c r="M5" s="8">
        <v>10.3</v>
      </c>
      <c r="N5" s="8">
        <v>22.8</v>
      </c>
      <c r="O5" s="8">
        <v>6.3</v>
      </c>
      <c r="P5" s="8">
        <v>19</v>
      </c>
    </row>
    <row r="6" spans="1:16" ht="12">
      <c r="A6" s="12" t="s">
        <v>36</v>
      </c>
      <c r="B6" s="12">
        <v>18.2</v>
      </c>
      <c r="C6" s="12">
        <v>3.6</v>
      </c>
      <c r="D6" s="12">
        <v>15.1</v>
      </c>
      <c r="E6" s="12">
        <v>46.7</v>
      </c>
      <c r="F6" s="12">
        <v>10.3</v>
      </c>
      <c r="G6" s="12">
        <v>32.7</v>
      </c>
      <c r="H6" s="12">
        <v>8.1</v>
      </c>
      <c r="I6" s="12">
        <v>2.8</v>
      </c>
      <c r="J6" s="12">
        <v>7.7</v>
      </c>
      <c r="K6" s="12">
        <v>22.2</v>
      </c>
      <c r="L6" s="12">
        <v>4.3</v>
      </c>
      <c r="M6" s="12">
        <v>12.4</v>
      </c>
      <c r="N6" s="12">
        <v>22.2</v>
      </c>
      <c r="O6" s="12">
        <v>5.9</v>
      </c>
      <c r="P6" s="12">
        <v>19.1</v>
      </c>
    </row>
    <row r="7" spans="1:16" ht="12.75" thickBot="1">
      <c r="A7" s="13" t="s">
        <v>37</v>
      </c>
      <c r="B7" s="13">
        <v>15.7</v>
      </c>
      <c r="C7" s="13">
        <v>2.9</v>
      </c>
      <c r="D7" s="13">
        <v>12.1</v>
      </c>
      <c r="E7" s="13">
        <v>45.3</v>
      </c>
      <c r="F7" s="13">
        <v>9.1</v>
      </c>
      <c r="G7" s="13">
        <v>30.6</v>
      </c>
      <c r="H7" s="13">
        <v>7.6</v>
      </c>
      <c r="I7" s="13">
        <v>2.2</v>
      </c>
      <c r="J7" s="13">
        <v>6.5</v>
      </c>
      <c r="K7" s="13">
        <v>21.7</v>
      </c>
      <c r="L7" s="13">
        <v>3.7</v>
      </c>
      <c r="M7" s="13">
        <v>11.2</v>
      </c>
      <c r="N7" s="13">
        <v>21.7</v>
      </c>
      <c r="O7" s="13">
        <v>5.5</v>
      </c>
      <c r="P7" s="13">
        <v>12.1</v>
      </c>
    </row>
    <row r="8" ht="12">
      <c r="A8" s="21" t="s">
        <v>45</v>
      </c>
    </row>
  </sheetData>
  <sheetProtection selectLockedCells="1" selectUnlockedCells="1"/>
  <mergeCells count="7">
    <mergeCell ref="A1:P1"/>
    <mergeCell ref="A3:A4"/>
    <mergeCell ref="B3:D3"/>
    <mergeCell ref="E3:G3"/>
    <mergeCell ref="H3:J3"/>
    <mergeCell ref="K3:M3"/>
    <mergeCell ref="N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E1"/>
    </sheetView>
  </sheetViews>
  <sheetFormatPr defaultColWidth="9.28125" defaultRowHeight="12.75"/>
  <cols>
    <col min="1" max="1" width="13.28125" style="12" customWidth="1"/>
    <col min="2" max="2" width="10.57421875" style="12" customWidth="1"/>
    <col min="3" max="4" width="10.28125" style="12" customWidth="1"/>
    <col min="5" max="16384" width="9.28125" style="12" customWidth="1"/>
  </cols>
  <sheetData>
    <row r="1" spans="1:5" ht="26.25" customHeight="1">
      <c r="A1" s="155" t="s">
        <v>184</v>
      </c>
      <c r="B1" s="155"/>
      <c r="C1" s="155"/>
      <c r="D1" s="155"/>
      <c r="E1" s="155"/>
    </row>
    <row r="2" spans="1:5" ht="12">
      <c r="A2" s="13"/>
      <c r="B2" s="13"/>
      <c r="C2" s="13"/>
      <c r="D2" s="13"/>
      <c r="E2" s="13"/>
    </row>
    <row r="3" spans="1:11" s="8" customFormat="1" ht="24">
      <c r="A3" s="36" t="s">
        <v>42</v>
      </c>
      <c r="B3" s="58" t="s">
        <v>54</v>
      </c>
      <c r="C3" s="58" t="s">
        <v>55</v>
      </c>
      <c r="D3" s="58" t="s">
        <v>56</v>
      </c>
      <c r="E3" s="58" t="s">
        <v>31</v>
      </c>
      <c r="F3" s="12"/>
      <c r="G3" s="12"/>
      <c r="H3" s="12"/>
      <c r="I3" s="12"/>
      <c r="K3" s="14"/>
    </row>
    <row r="4" spans="1:9" s="60" customFormat="1" ht="12">
      <c r="A4" s="59">
        <v>2019</v>
      </c>
      <c r="B4" s="17">
        <v>109</v>
      </c>
      <c r="C4" s="17">
        <v>358</v>
      </c>
      <c r="D4" s="17">
        <v>3003</v>
      </c>
      <c r="E4" s="17">
        <v>3470</v>
      </c>
      <c r="F4" s="12"/>
      <c r="G4" s="12"/>
      <c r="H4" s="12"/>
      <c r="I4" s="12"/>
    </row>
    <row r="5" spans="1:9" s="60" customFormat="1" ht="12">
      <c r="A5" s="59">
        <v>2020</v>
      </c>
      <c r="B5" s="17">
        <v>84</v>
      </c>
      <c r="C5" s="17">
        <v>178</v>
      </c>
      <c r="D5" s="17">
        <v>2512</v>
      </c>
      <c r="E5" s="17">
        <v>2774</v>
      </c>
      <c r="F5" s="12"/>
      <c r="G5" s="12"/>
      <c r="H5" s="12"/>
      <c r="I5" s="12"/>
    </row>
    <row r="6" spans="1:9" s="60" customFormat="1" ht="12">
      <c r="A6" s="168">
        <v>2021</v>
      </c>
      <c r="B6" s="168"/>
      <c r="C6" s="168"/>
      <c r="D6" s="168"/>
      <c r="E6" s="168"/>
      <c r="F6" s="12"/>
      <c r="G6" s="12"/>
      <c r="H6" s="12"/>
      <c r="I6" s="12"/>
    </row>
    <row r="7" spans="1:9" s="60" customFormat="1" ht="12">
      <c r="A7" s="8" t="s">
        <v>23</v>
      </c>
      <c r="B7" s="12">
        <v>417</v>
      </c>
      <c r="C7" s="12">
        <v>200</v>
      </c>
      <c r="D7" s="17">
        <v>2495</v>
      </c>
      <c r="E7" s="17">
        <v>3112</v>
      </c>
      <c r="F7" s="12"/>
      <c r="G7" s="12"/>
      <c r="H7" s="12"/>
      <c r="I7" s="12"/>
    </row>
    <row r="8" spans="1:9" s="61" customFormat="1" ht="12">
      <c r="A8" s="12" t="s">
        <v>36</v>
      </c>
      <c r="B8" s="26">
        <v>956</v>
      </c>
      <c r="C8" s="17">
        <v>1755</v>
      </c>
      <c r="D8" s="17">
        <v>14168</v>
      </c>
      <c r="E8" s="17">
        <v>16879</v>
      </c>
      <c r="F8" s="12"/>
      <c r="G8" s="12"/>
      <c r="H8" s="12"/>
      <c r="I8" s="12"/>
    </row>
    <row r="9" spans="1:9" s="60" customFormat="1" ht="12.75" thickBot="1">
      <c r="A9" s="13" t="s">
        <v>37</v>
      </c>
      <c r="B9" s="62">
        <v>8209</v>
      </c>
      <c r="C9" s="20">
        <v>8949</v>
      </c>
      <c r="D9" s="20">
        <v>73037</v>
      </c>
      <c r="E9" s="66">
        <v>90195</v>
      </c>
      <c r="F9" s="12"/>
      <c r="G9" s="12"/>
      <c r="H9" s="12"/>
      <c r="I9" s="12"/>
    </row>
    <row r="10" spans="1:9" s="60" customFormat="1" ht="12">
      <c r="A10" s="21" t="s">
        <v>57</v>
      </c>
      <c r="B10" s="12"/>
      <c r="C10" s="12"/>
      <c r="D10" s="12"/>
      <c r="E10" s="12"/>
      <c r="F10" s="12"/>
      <c r="G10" s="12"/>
      <c r="H10" s="12"/>
      <c r="I10" s="12"/>
    </row>
    <row r="11" ht="12">
      <c r="A11" s="21"/>
    </row>
  </sheetData>
  <sheetProtection selectLockedCells="1" selectUnlockedCells="1"/>
  <mergeCells count="2">
    <mergeCell ref="A1:E1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K4" sqref="K4"/>
    </sheetView>
  </sheetViews>
  <sheetFormatPr defaultColWidth="9.28125" defaultRowHeight="12.75"/>
  <cols>
    <col min="1" max="1" width="13.421875" style="12" customWidth="1"/>
    <col min="2" max="16384" width="9.28125" style="12" customWidth="1"/>
  </cols>
  <sheetData>
    <row r="1" s="63" customFormat="1" ht="12">
      <c r="A1" s="43" t="s">
        <v>182</v>
      </c>
    </row>
    <row r="2" spans="1:7" ht="12">
      <c r="A2" s="13"/>
      <c r="B2" s="13"/>
      <c r="C2" s="13"/>
      <c r="D2" s="13"/>
      <c r="E2" s="13"/>
      <c r="F2" s="13"/>
      <c r="G2" s="13"/>
    </row>
    <row r="3" spans="1:9" ht="38.25" customHeight="1" thickBot="1">
      <c r="A3" s="156" t="s">
        <v>42</v>
      </c>
      <c r="B3" s="167" t="s">
        <v>58</v>
      </c>
      <c r="C3" s="167"/>
      <c r="D3" s="167"/>
      <c r="E3" s="167" t="s">
        <v>59</v>
      </c>
      <c r="F3" s="167"/>
      <c r="G3" s="167"/>
      <c r="I3" s="14"/>
    </row>
    <row r="4" spans="1:7" s="8" customFormat="1" ht="12">
      <c r="A4" s="156"/>
      <c r="B4" s="44">
        <v>2020</v>
      </c>
      <c r="C4" s="44">
        <v>2021</v>
      </c>
      <c r="D4" s="44">
        <v>2022</v>
      </c>
      <c r="E4" s="44">
        <v>2020</v>
      </c>
      <c r="F4" s="44">
        <v>2021</v>
      </c>
      <c r="G4" s="44">
        <v>2022</v>
      </c>
    </row>
    <row r="5" spans="1:7" s="64" customFormat="1" ht="12">
      <c r="A5" s="64" t="s">
        <v>23</v>
      </c>
      <c r="B5" s="64">
        <v>45.4</v>
      </c>
      <c r="C5" s="64">
        <v>45.7</v>
      </c>
      <c r="D5" s="64">
        <v>44.4</v>
      </c>
      <c r="E5" s="64">
        <v>34.5</v>
      </c>
      <c r="F5" s="64">
        <v>28.3</v>
      </c>
      <c r="G5" s="64">
        <v>26.5</v>
      </c>
    </row>
    <row r="6" spans="1:7" ht="12">
      <c r="A6" s="12" t="s">
        <v>36</v>
      </c>
      <c r="B6" s="12">
        <v>44.3</v>
      </c>
      <c r="C6" s="12">
        <v>44.4</v>
      </c>
      <c r="D6" s="12">
        <v>42.4</v>
      </c>
      <c r="E6" s="56">
        <v>31</v>
      </c>
      <c r="F6" s="12">
        <v>27.2</v>
      </c>
      <c r="G6" s="12">
        <v>25.1</v>
      </c>
    </row>
    <row r="7" spans="1:7" ht="12.75" thickBot="1">
      <c r="A7" s="13" t="s">
        <v>37</v>
      </c>
      <c r="B7" s="65">
        <v>41.4</v>
      </c>
      <c r="C7" s="65">
        <v>40.8</v>
      </c>
      <c r="D7" s="65">
        <v>39.3</v>
      </c>
      <c r="E7" s="65">
        <v>32.5</v>
      </c>
      <c r="F7" s="65">
        <v>27.4</v>
      </c>
      <c r="G7" s="65">
        <v>26.8</v>
      </c>
    </row>
    <row r="8" ht="12">
      <c r="A8" s="21" t="s">
        <v>45</v>
      </c>
    </row>
  </sheetData>
  <sheetProtection selectLockedCells="1" selectUnlockedCells="1"/>
  <mergeCells count="3">
    <mergeCell ref="A3:A4"/>
    <mergeCell ref="B3:D3"/>
    <mergeCell ref="E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4" sqref="F14"/>
    </sheetView>
  </sheetViews>
  <sheetFormatPr defaultColWidth="9.28125" defaultRowHeight="12.75"/>
  <cols>
    <col min="1" max="1" width="15.00390625" style="12" customWidth="1"/>
    <col min="2" max="7" width="8.421875" style="12" customWidth="1"/>
    <col min="8" max="16384" width="9.28125" style="12" customWidth="1"/>
  </cols>
  <sheetData>
    <row r="1" spans="1:7" ht="26.25" customHeight="1">
      <c r="A1" s="155" t="s">
        <v>180</v>
      </c>
      <c r="B1" s="155"/>
      <c r="C1" s="155"/>
      <c r="D1" s="155"/>
      <c r="E1" s="155"/>
      <c r="F1" s="155"/>
      <c r="G1" s="155"/>
    </row>
    <row r="2" spans="1:7" ht="12">
      <c r="A2" s="13"/>
      <c r="B2" s="13"/>
      <c r="C2" s="13"/>
      <c r="D2" s="13"/>
      <c r="E2" s="13"/>
      <c r="F2" s="13"/>
      <c r="G2" s="13"/>
    </row>
    <row r="3" spans="1:9" ht="27.75" customHeight="1" thickBot="1">
      <c r="A3" s="156" t="s">
        <v>42</v>
      </c>
      <c r="B3" s="167" t="s">
        <v>60</v>
      </c>
      <c r="C3" s="167"/>
      <c r="D3" s="167"/>
      <c r="E3" s="167" t="s">
        <v>61</v>
      </c>
      <c r="F3" s="167"/>
      <c r="G3" s="167"/>
      <c r="I3" s="14"/>
    </row>
    <row r="4" spans="1:7" ht="13.5" customHeight="1">
      <c r="A4" s="156"/>
      <c r="B4" s="10">
        <v>2020</v>
      </c>
      <c r="C4" s="10">
        <v>2021</v>
      </c>
      <c r="D4" s="10">
        <v>2022</v>
      </c>
      <c r="E4" s="10">
        <v>2020</v>
      </c>
      <c r="F4" s="10">
        <v>2021</v>
      </c>
      <c r="G4" s="10">
        <v>2022</v>
      </c>
    </row>
    <row r="5" spans="1:7" s="8" customFormat="1" ht="12">
      <c r="A5" s="8" t="s">
        <v>23</v>
      </c>
      <c r="B5" s="55">
        <v>91.7</v>
      </c>
      <c r="C5" s="55">
        <v>91.2</v>
      </c>
      <c r="D5" s="55">
        <v>87.6</v>
      </c>
      <c r="E5" s="55">
        <v>57</v>
      </c>
      <c r="F5" s="55">
        <v>57.2</v>
      </c>
      <c r="G5" s="55">
        <v>55.1</v>
      </c>
    </row>
    <row r="6" spans="1:7" ht="12">
      <c r="A6" s="12" t="s">
        <v>36</v>
      </c>
      <c r="B6" s="12">
        <v>91.1</v>
      </c>
      <c r="C6" s="12">
        <v>91.5</v>
      </c>
      <c r="D6" s="12">
        <v>88.9</v>
      </c>
      <c r="E6" s="56">
        <v>56</v>
      </c>
      <c r="F6" s="12">
        <v>57.8</v>
      </c>
      <c r="G6" s="12">
        <v>55.1</v>
      </c>
    </row>
    <row r="7" spans="1:7" ht="12.75" thickBot="1">
      <c r="A7" s="13" t="s">
        <v>37</v>
      </c>
      <c r="B7" s="57">
        <v>91</v>
      </c>
      <c r="C7" s="57">
        <v>90.1</v>
      </c>
      <c r="D7" s="57">
        <v>88.5</v>
      </c>
      <c r="E7" s="57">
        <v>56.4</v>
      </c>
      <c r="F7" s="57">
        <v>56.2</v>
      </c>
      <c r="G7" s="57">
        <v>56.2</v>
      </c>
    </row>
    <row r="8" ht="12">
      <c r="A8" s="21" t="s">
        <v>45</v>
      </c>
    </row>
  </sheetData>
  <sheetProtection selectLockedCells="1" selectUnlockedCells="1"/>
  <mergeCells count="4">
    <mergeCell ref="A1:G1"/>
    <mergeCell ref="A3:A4"/>
    <mergeCell ref="B3:D3"/>
    <mergeCell ref="E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O12" sqref="O12"/>
    </sheetView>
  </sheetViews>
  <sheetFormatPr defaultColWidth="9.140625" defaultRowHeight="12.75"/>
  <cols>
    <col min="1" max="1" width="22.00390625" style="0" bestFit="1" customWidth="1"/>
  </cols>
  <sheetData>
    <row r="1" spans="1:12" ht="12.75">
      <c r="A1" s="139" t="s">
        <v>153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3.5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2.75">
      <c r="A3" s="140" t="s">
        <v>71</v>
      </c>
      <c r="B3" s="141" t="s">
        <v>72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2.75">
      <c r="A4" s="140"/>
      <c r="B4" s="137" t="s">
        <v>73</v>
      </c>
      <c r="C4" s="137" t="s">
        <v>14</v>
      </c>
      <c r="D4" s="137" t="s">
        <v>15</v>
      </c>
      <c r="E4" s="137" t="s">
        <v>16</v>
      </c>
      <c r="F4" s="137" t="s">
        <v>17</v>
      </c>
      <c r="G4" s="137" t="s">
        <v>18</v>
      </c>
      <c r="H4" s="137" t="s">
        <v>19</v>
      </c>
      <c r="I4" s="137" t="s">
        <v>20</v>
      </c>
      <c r="J4" s="137" t="s">
        <v>21</v>
      </c>
      <c r="K4" s="137" t="s">
        <v>22</v>
      </c>
      <c r="L4" s="137" t="s">
        <v>23</v>
      </c>
    </row>
    <row r="5" spans="1:12" ht="12.75">
      <c r="A5" s="140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2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ht="12.75">
      <c r="A7" s="71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ht="12.75">
      <c r="A8" s="68" t="s">
        <v>74</v>
      </c>
      <c r="B8" s="69">
        <v>29</v>
      </c>
      <c r="C8" s="69">
        <v>69</v>
      </c>
      <c r="D8" s="69">
        <v>58</v>
      </c>
      <c r="E8" s="69">
        <v>207</v>
      </c>
      <c r="F8" s="69">
        <v>58</v>
      </c>
      <c r="G8" s="69">
        <v>82</v>
      </c>
      <c r="H8" s="69">
        <v>78</v>
      </c>
      <c r="I8" s="69">
        <v>111</v>
      </c>
      <c r="J8" s="69">
        <v>67</v>
      </c>
      <c r="K8" s="69">
        <v>24</v>
      </c>
      <c r="L8" s="72">
        <v>783</v>
      </c>
    </row>
    <row r="9" spans="1:12" ht="12.75">
      <c r="A9" s="68" t="s">
        <v>75</v>
      </c>
      <c r="B9" s="73">
        <v>6546</v>
      </c>
      <c r="C9" s="73">
        <v>5517</v>
      </c>
      <c r="D9" s="73">
        <v>5014</v>
      </c>
      <c r="E9" s="73">
        <v>4763</v>
      </c>
      <c r="F9" s="73">
        <v>5683</v>
      </c>
      <c r="G9" s="73">
        <v>5078</v>
      </c>
      <c r="H9" s="73">
        <v>4319</v>
      </c>
      <c r="I9" s="73">
        <v>2374</v>
      </c>
      <c r="J9" s="73">
        <v>3262</v>
      </c>
      <c r="K9" s="73">
        <v>10669</v>
      </c>
      <c r="L9" s="74">
        <v>4685</v>
      </c>
    </row>
    <row r="10" spans="1:12" ht="12.75">
      <c r="A10" s="75" t="s">
        <v>76</v>
      </c>
      <c r="B10" s="76">
        <v>93.1</v>
      </c>
      <c r="C10" s="76">
        <v>94.2</v>
      </c>
      <c r="D10" s="76">
        <v>93.1</v>
      </c>
      <c r="E10" s="76">
        <v>91.3</v>
      </c>
      <c r="F10" s="76">
        <v>96.6</v>
      </c>
      <c r="G10" s="76">
        <v>92.7</v>
      </c>
      <c r="H10" s="76">
        <v>97.4</v>
      </c>
      <c r="I10" s="76">
        <v>94.6</v>
      </c>
      <c r="J10" s="76">
        <v>89.6</v>
      </c>
      <c r="K10" s="76">
        <v>91.7</v>
      </c>
      <c r="L10" s="77">
        <v>93.2</v>
      </c>
    </row>
    <row r="11" spans="1:12" ht="12.75">
      <c r="A11" s="68" t="s">
        <v>77</v>
      </c>
      <c r="B11" s="78">
        <v>66.7</v>
      </c>
      <c r="C11" s="78">
        <v>52.3</v>
      </c>
      <c r="D11" s="78">
        <v>34.5</v>
      </c>
      <c r="E11" s="78">
        <v>57.1</v>
      </c>
      <c r="F11" s="78">
        <v>64.9</v>
      </c>
      <c r="G11" s="78">
        <v>64.5</v>
      </c>
      <c r="H11" s="78">
        <v>54.7</v>
      </c>
      <c r="I11" s="78">
        <v>55.2</v>
      </c>
      <c r="J11" s="78">
        <v>72.1</v>
      </c>
      <c r="K11" s="78">
        <v>50</v>
      </c>
      <c r="L11" s="79">
        <v>57.2</v>
      </c>
    </row>
    <row r="12" spans="1:12" ht="12.7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2.75">
      <c r="A13" s="71" t="s">
        <v>79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ht="12.75">
      <c r="A14" s="68" t="s">
        <v>74</v>
      </c>
      <c r="B14" s="69">
        <v>29</v>
      </c>
      <c r="C14" s="69">
        <v>69</v>
      </c>
      <c r="D14" s="69">
        <v>59</v>
      </c>
      <c r="E14" s="69">
        <v>206</v>
      </c>
      <c r="F14" s="69">
        <v>59</v>
      </c>
      <c r="G14" s="69">
        <v>82</v>
      </c>
      <c r="H14" s="69">
        <v>78</v>
      </c>
      <c r="I14" s="69">
        <v>111</v>
      </c>
      <c r="J14" s="69">
        <v>69</v>
      </c>
      <c r="K14" s="69">
        <v>24</v>
      </c>
      <c r="L14" s="72">
        <v>786</v>
      </c>
    </row>
    <row r="15" spans="1:12" ht="12.75">
      <c r="A15" s="68" t="s">
        <v>75</v>
      </c>
      <c r="B15" s="73">
        <v>6496</v>
      </c>
      <c r="C15" s="73">
        <v>5535</v>
      </c>
      <c r="D15" s="73">
        <v>4903</v>
      </c>
      <c r="E15" s="73">
        <v>4829</v>
      </c>
      <c r="F15" s="73">
        <v>5538</v>
      </c>
      <c r="G15" s="73">
        <v>5088</v>
      </c>
      <c r="H15" s="73">
        <v>4290</v>
      </c>
      <c r="I15" s="73">
        <v>2361</v>
      </c>
      <c r="J15" s="73">
        <v>3145</v>
      </c>
      <c r="K15" s="73">
        <v>11017</v>
      </c>
      <c r="L15" s="74">
        <v>4677</v>
      </c>
    </row>
    <row r="16" spans="1:12" ht="12.75">
      <c r="A16" s="75" t="s">
        <v>76</v>
      </c>
      <c r="B16" s="76">
        <v>93.1</v>
      </c>
      <c r="C16" s="76">
        <v>94.2</v>
      </c>
      <c r="D16" s="76">
        <v>93.2</v>
      </c>
      <c r="E16" s="76">
        <v>89.3</v>
      </c>
      <c r="F16" s="76">
        <v>96.6</v>
      </c>
      <c r="G16" s="76">
        <v>92.7</v>
      </c>
      <c r="H16" s="76">
        <v>96.2</v>
      </c>
      <c r="I16" s="76">
        <v>94.6</v>
      </c>
      <c r="J16" s="76">
        <v>88.4</v>
      </c>
      <c r="K16" s="76">
        <v>91.7</v>
      </c>
      <c r="L16" s="77">
        <v>92.5</v>
      </c>
    </row>
    <row r="17" spans="1:12" ht="12.75">
      <c r="A17" s="68" t="s">
        <v>77</v>
      </c>
      <c r="B17" s="78">
        <v>66.7</v>
      </c>
      <c r="C17" s="78">
        <v>52.3</v>
      </c>
      <c r="D17" s="78">
        <v>34.5</v>
      </c>
      <c r="E17" s="78">
        <v>57.1</v>
      </c>
      <c r="F17" s="78">
        <v>64.9</v>
      </c>
      <c r="G17" s="78">
        <v>64.5</v>
      </c>
      <c r="H17" s="78">
        <v>54.7</v>
      </c>
      <c r="I17" s="78">
        <v>55.2</v>
      </c>
      <c r="J17" s="78">
        <v>72.1</v>
      </c>
      <c r="K17" s="78">
        <v>50</v>
      </c>
      <c r="L17" s="79">
        <v>57.2</v>
      </c>
    </row>
    <row r="18" spans="1:12" ht="12.7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12.75">
      <c r="A19" s="68"/>
      <c r="B19" s="138" t="s">
        <v>154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1:12" ht="12.75">
      <c r="A20" s="68" t="s">
        <v>80</v>
      </c>
      <c r="B20" s="69">
        <v>29</v>
      </c>
      <c r="C20" s="69">
        <v>69</v>
      </c>
      <c r="D20" s="69">
        <v>59</v>
      </c>
      <c r="E20" s="69">
        <v>209</v>
      </c>
      <c r="F20" s="69">
        <v>60</v>
      </c>
      <c r="G20" s="69">
        <v>82</v>
      </c>
      <c r="H20" s="69">
        <v>79</v>
      </c>
      <c r="I20" s="69">
        <v>112</v>
      </c>
      <c r="J20" s="69">
        <v>71</v>
      </c>
      <c r="K20" s="69">
        <v>25</v>
      </c>
      <c r="L20" s="72">
        <v>795</v>
      </c>
    </row>
    <row r="21" spans="1:12" ht="12.75">
      <c r="A21" s="68" t="s">
        <v>75</v>
      </c>
      <c r="B21" s="73">
        <v>7031</v>
      </c>
      <c r="C21" s="73">
        <v>5856</v>
      </c>
      <c r="D21" s="73">
        <v>5287</v>
      </c>
      <c r="E21" s="73">
        <v>5216</v>
      </c>
      <c r="F21" s="73">
        <v>5682</v>
      </c>
      <c r="G21" s="73">
        <v>5479</v>
      </c>
      <c r="H21" s="73">
        <v>4432</v>
      </c>
      <c r="I21" s="73">
        <v>2486</v>
      </c>
      <c r="J21" s="73">
        <v>3468</v>
      </c>
      <c r="K21" s="73">
        <v>11132</v>
      </c>
      <c r="L21" s="74">
        <v>4970</v>
      </c>
    </row>
    <row r="22" spans="1:12" ht="12.7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</row>
    <row r="23" spans="1:12" ht="12.75">
      <c r="A23" s="80" t="s">
        <v>81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1:12" ht="12.75">
      <c r="A24" s="68" t="s">
        <v>82</v>
      </c>
      <c r="B24" s="81" t="s">
        <v>24</v>
      </c>
      <c r="C24" s="81">
        <v>2</v>
      </c>
      <c r="D24" s="81">
        <v>4</v>
      </c>
      <c r="E24" s="81">
        <v>29</v>
      </c>
      <c r="F24" s="81">
        <v>3</v>
      </c>
      <c r="G24" s="81">
        <v>3</v>
      </c>
      <c r="H24" s="81">
        <v>8</v>
      </c>
      <c r="I24" s="81">
        <v>8</v>
      </c>
      <c r="J24" s="81">
        <v>3</v>
      </c>
      <c r="K24" s="81">
        <v>2</v>
      </c>
      <c r="L24" s="82">
        <f>SUM(B24:K24)</f>
        <v>62</v>
      </c>
    </row>
    <row r="25" spans="1:12" ht="12.75">
      <c r="A25" s="68" t="s">
        <v>83</v>
      </c>
      <c r="B25" s="81" t="s">
        <v>24</v>
      </c>
      <c r="C25" s="81">
        <v>1</v>
      </c>
      <c r="D25" s="81">
        <v>1</v>
      </c>
      <c r="E25" s="81">
        <v>2</v>
      </c>
      <c r="F25" s="81">
        <v>1</v>
      </c>
      <c r="G25" s="81" t="s">
        <v>24</v>
      </c>
      <c r="H25" s="81">
        <v>1</v>
      </c>
      <c r="I25" s="81" t="s">
        <v>24</v>
      </c>
      <c r="J25" s="81" t="s">
        <v>24</v>
      </c>
      <c r="K25" s="81" t="s">
        <v>24</v>
      </c>
      <c r="L25" s="82">
        <f>SUM(B25:K25)</f>
        <v>6</v>
      </c>
    </row>
    <row r="26" spans="1:12" ht="12.75">
      <c r="A26" s="75" t="s">
        <v>84</v>
      </c>
      <c r="B26" s="81">
        <v>17</v>
      </c>
      <c r="C26" s="81">
        <v>29</v>
      </c>
      <c r="D26" s="81">
        <v>14</v>
      </c>
      <c r="E26" s="81">
        <v>66</v>
      </c>
      <c r="F26" s="81">
        <v>32</v>
      </c>
      <c r="G26" s="81">
        <v>36</v>
      </c>
      <c r="H26" s="81">
        <v>31</v>
      </c>
      <c r="I26" s="81">
        <v>44</v>
      </c>
      <c r="J26" s="81">
        <v>38</v>
      </c>
      <c r="K26" s="81">
        <v>9</v>
      </c>
      <c r="L26" s="82">
        <f>SUM(B26:K26)</f>
        <v>316</v>
      </c>
    </row>
    <row r="27" spans="1:12" ht="12.75">
      <c r="A27" s="75" t="s">
        <v>85</v>
      </c>
      <c r="B27" s="81" t="s">
        <v>24</v>
      </c>
      <c r="C27" s="81" t="s">
        <v>24</v>
      </c>
      <c r="D27" s="81" t="s">
        <v>24</v>
      </c>
      <c r="E27" s="81">
        <v>5</v>
      </c>
      <c r="F27" s="81" t="s">
        <v>24</v>
      </c>
      <c r="G27" s="81">
        <v>9</v>
      </c>
      <c r="H27" s="81" t="s">
        <v>24</v>
      </c>
      <c r="I27" s="81">
        <v>7</v>
      </c>
      <c r="J27" s="81">
        <v>1</v>
      </c>
      <c r="K27" s="81" t="s">
        <v>24</v>
      </c>
      <c r="L27" s="82">
        <f>SUM(B27:K27)</f>
        <v>22</v>
      </c>
    </row>
    <row r="28" spans="1:12" ht="12.75">
      <c r="A28" s="75" t="s">
        <v>86</v>
      </c>
      <c r="B28" s="81">
        <v>1</v>
      </c>
      <c r="C28" s="81">
        <v>2</v>
      </c>
      <c r="D28" s="81" t="s">
        <v>24</v>
      </c>
      <c r="E28" s="81">
        <v>7</v>
      </c>
      <c r="F28" s="81">
        <v>1</v>
      </c>
      <c r="G28" s="81">
        <v>1</v>
      </c>
      <c r="H28" s="81" t="s">
        <v>24</v>
      </c>
      <c r="I28" s="81" t="s">
        <v>24</v>
      </c>
      <c r="J28" s="81">
        <v>2</v>
      </c>
      <c r="K28" s="81" t="s">
        <v>24</v>
      </c>
      <c r="L28" s="82">
        <f>SUM(B28:K28)</f>
        <v>14</v>
      </c>
    </row>
    <row r="29" spans="1:12" ht="12.75">
      <c r="A29" s="75" t="s">
        <v>87</v>
      </c>
      <c r="B29" s="81">
        <f aca="true" t="shared" si="0" ref="B29:L29">SUM(B24:B28)</f>
        <v>18</v>
      </c>
      <c r="C29" s="81">
        <f t="shared" si="0"/>
        <v>34</v>
      </c>
      <c r="D29" s="81">
        <f t="shared" si="0"/>
        <v>19</v>
      </c>
      <c r="E29" s="81">
        <f t="shared" si="0"/>
        <v>109</v>
      </c>
      <c r="F29" s="81">
        <f t="shared" si="0"/>
        <v>37</v>
      </c>
      <c r="G29" s="81">
        <f t="shared" si="0"/>
        <v>49</v>
      </c>
      <c r="H29" s="81">
        <f t="shared" si="0"/>
        <v>40</v>
      </c>
      <c r="I29" s="81">
        <f t="shared" si="0"/>
        <v>59</v>
      </c>
      <c r="J29" s="81">
        <f t="shared" si="0"/>
        <v>44</v>
      </c>
      <c r="K29" s="81">
        <f t="shared" si="0"/>
        <v>11</v>
      </c>
      <c r="L29" s="82">
        <f t="shared" si="0"/>
        <v>420</v>
      </c>
    </row>
    <row r="30" spans="1:12" ht="12.75">
      <c r="A30" s="83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1:12" ht="12.75">
      <c r="A31" s="75" t="s">
        <v>88</v>
      </c>
      <c r="B31" s="81">
        <v>2</v>
      </c>
      <c r="C31" s="81">
        <v>5</v>
      </c>
      <c r="D31" s="81">
        <v>3</v>
      </c>
      <c r="E31" s="81">
        <v>29</v>
      </c>
      <c r="F31" s="81">
        <v>5</v>
      </c>
      <c r="G31" s="81">
        <v>11</v>
      </c>
      <c r="H31" s="81">
        <v>7</v>
      </c>
      <c r="I31" s="81">
        <v>15</v>
      </c>
      <c r="J31" s="81">
        <v>2</v>
      </c>
      <c r="K31" s="81">
        <v>3</v>
      </c>
      <c r="L31" s="82">
        <f>SUM(B31:K31)</f>
        <v>82</v>
      </c>
    </row>
    <row r="32" spans="1:12" ht="12.75">
      <c r="A32" s="75" t="s">
        <v>89</v>
      </c>
      <c r="B32" s="81">
        <v>4</v>
      </c>
      <c r="C32" s="81">
        <v>18</v>
      </c>
      <c r="D32" s="81">
        <v>25</v>
      </c>
      <c r="E32" s="81">
        <v>34</v>
      </c>
      <c r="F32" s="81">
        <v>11</v>
      </c>
      <c r="G32" s="81">
        <v>12</v>
      </c>
      <c r="H32" s="81">
        <v>20</v>
      </c>
      <c r="I32" s="81">
        <v>25</v>
      </c>
      <c r="J32" s="81">
        <v>9</v>
      </c>
      <c r="K32" s="81">
        <v>9</v>
      </c>
      <c r="L32" s="82">
        <f>SUM(B32:K32)</f>
        <v>167</v>
      </c>
    </row>
    <row r="33" spans="1:12" ht="12.75">
      <c r="A33" s="75" t="s">
        <v>90</v>
      </c>
      <c r="B33" s="81">
        <v>3</v>
      </c>
      <c r="C33" s="81">
        <v>8</v>
      </c>
      <c r="D33" s="81">
        <v>8</v>
      </c>
      <c r="E33" s="81">
        <v>18</v>
      </c>
      <c r="F33" s="81">
        <v>5</v>
      </c>
      <c r="G33" s="81">
        <v>4</v>
      </c>
      <c r="H33" s="81">
        <v>8</v>
      </c>
      <c r="I33" s="81">
        <v>7</v>
      </c>
      <c r="J33" s="81">
        <v>8</v>
      </c>
      <c r="K33" s="81" t="s">
        <v>24</v>
      </c>
      <c r="L33" s="82">
        <f>SUM(B33:K33)</f>
        <v>69</v>
      </c>
    </row>
    <row r="34" spans="1:12" ht="12.75">
      <c r="A34" s="75" t="s">
        <v>92</v>
      </c>
      <c r="B34" s="81">
        <f aca="true" t="shared" si="1" ref="B34:K34">SUM(B31:B33)</f>
        <v>9</v>
      </c>
      <c r="C34" s="81">
        <f t="shared" si="1"/>
        <v>31</v>
      </c>
      <c r="D34" s="81">
        <f t="shared" si="1"/>
        <v>36</v>
      </c>
      <c r="E34" s="81">
        <f t="shared" si="1"/>
        <v>81</v>
      </c>
      <c r="F34" s="81">
        <f t="shared" si="1"/>
        <v>21</v>
      </c>
      <c r="G34" s="81">
        <f t="shared" si="1"/>
        <v>27</v>
      </c>
      <c r="H34" s="81">
        <f t="shared" si="1"/>
        <v>35</v>
      </c>
      <c r="I34" s="81">
        <f t="shared" si="1"/>
        <v>47</v>
      </c>
      <c r="J34" s="81">
        <f t="shared" si="1"/>
        <v>19</v>
      </c>
      <c r="K34" s="81">
        <f t="shared" si="1"/>
        <v>12</v>
      </c>
      <c r="L34" s="82">
        <f>SUM(B34:K34)</f>
        <v>318</v>
      </c>
    </row>
    <row r="35" spans="1:12" ht="12.75">
      <c r="A35" s="7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74"/>
    </row>
    <row r="36" spans="1:12" ht="12.75">
      <c r="A36" s="75" t="s">
        <v>93</v>
      </c>
      <c r="B36" s="84">
        <f aca="true" t="shared" si="2" ref="B36:L36">B29+B34</f>
        <v>27</v>
      </c>
      <c r="C36" s="84">
        <f t="shared" si="2"/>
        <v>65</v>
      </c>
      <c r="D36" s="84">
        <f t="shared" si="2"/>
        <v>55</v>
      </c>
      <c r="E36" s="84">
        <f t="shared" si="2"/>
        <v>190</v>
      </c>
      <c r="F36" s="84">
        <f t="shared" si="2"/>
        <v>58</v>
      </c>
      <c r="G36" s="84">
        <f t="shared" si="2"/>
        <v>76</v>
      </c>
      <c r="H36" s="84">
        <f t="shared" si="2"/>
        <v>75</v>
      </c>
      <c r="I36" s="84">
        <f t="shared" si="2"/>
        <v>106</v>
      </c>
      <c r="J36" s="84">
        <f t="shared" si="2"/>
        <v>63</v>
      </c>
      <c r="K36" s="84">
        <f t="shared" si="2"/>
        <v>23</v>
      </c>
      <c r="L36" s="72">
        <f t="shared" si="2"/>
        <v>738</v>
      </c>
    </row>
    <row r="37" spans="1:12" ht="12.75">
      <c r="A37" s="75" t="s">
        <v>76</v>
      </c>
      <c r="B37" s="76">
        <f aca="true" t="shared" si="3" ref="B37:L37">B36/B20*100</f>
        <v>93.10344827586206</v>
      </c>
      <c r="C37" s="76">
        <f t="shared" si="3"/>
        <v>94.20289855072464</v>
      </c>
      <c r="D37" s="76">
        <f t="shared" si="3"/>
        <v>93.22033898305084</v>
      </c>
      <c r="E37" s="76">
        <f t="shared" si="3"/>
        <v>90.9090909090909</v>
      </c>
      <c r="F37" s="76">
        <f t="shared" si="3"/>
        <v>96.66666666666667</v>
      </c>
      <c r="G37" s="76">
        <f t="shared" si="3"/>
        <v>92.6829268292683</v>
      </c>
      <c r="H37" s="76">
        <f t="shared" si="3"/>
        <v>94.9367088607595</v>
      </c>
      <c r="I37" s="76">
        <f t="shared" si="3"/>
        <v>94.64285714285714</v>
      </c>
      <c r="J37" s="76">
        <f t="shared" si="3"/>
        <v>88.73239436619718</v>
      </c>
      <c r="K37" s="76">
        <f t="shared" si="3"/>
        <v>92</v>
      </c>
      <c r="L37" s="77">
        <f t="shared" si="3"/>
        <v>92.83018867924528</v>
      </c>
    </row>
    <row r="38" spans="1:12" ht="13.5" thickBo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ht="12.75">
      <c r="A39" s="85" t="s">
        <v>91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</row>
  </sheetData>
  <sheetProtection/>
  <mergeCells count="15">
    <mergeCell ref="K4:K5"/>
    <mergeCell ref="G4:G5"/>
    <mergeCell ref="H4:H5"/>
    <mergeCell ref="I4:I5"/>
    <mergeCell ref="J4:J5"/>
    <mergeCell ref="L4:L5"/>
    <mergeCell ref="B19:L19"/>
    <mergeCell ref="A1:L1"/>
    <mergeCell ref="A3:A5"/>
    <mergeCell ref="B3:L3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1.7109375" style="0" bestFit="1" customWidth="1"/>
  </cols>
  <sheetData>
    <row r="1" spans="1:13" ht="12.75">
      <c r="A1" s="142" t="s">
        <v>156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3.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3.5" thickBot="1">
      <c r="A3" s="143" t="s">
        <v>94</v>
      </c>
      <c r="B3" s="141" t="s">
        <v>72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4" t="s">
        <v>95</v>
      </c>
    </row>
    <row r="4" spans="1:13" ht="13.5" thickBot="1">
      <c r="A4" s="143"/>
      <c r="B4" s="137" t="s">
        <v>73</v>
      </c>
      <c r="C4" s="137" t="s">
        <v>14</v>
      </c>
      <c r="D4" s="137" t="s">
        <v>15</v>
      </c>
      <c r="E4" s="137" t="s">
        <v>16</v>
      </c>
      <c r="F4" s="137" t="s">
        <v>17</v>
      </c>
      <c r="G4" s="137" t="s">
        <v>18</v>
      </c>
      <c r="H4" s="137" t="s">
        <v>19</v>
      </c>
      <c r="I4" s="137" t="s">
        <v>20</v>
      </c>
      <c r="J4" s="137" t="s">
        <v>21</v>
      </c>
      <c r="K4" s="137" t="s">
        <v>22</v>
      </c>
      <c r="L4" s="137" t="s">
        <v>23</v>
      </c>
      <c r="M4" s="144"/>
    </row>
    <row r="5" spans="1:13" ht="12.75">
      <c r="A5" s="143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44"/>
    </row>
    <row r="6" spans="1:13" ht="12.75">
      <c r="A6" s="68" t="s">
        <v>96</v>
      </c>
      <c r="B6" s="73">
        <v>19</v>
      </c>
      <c r="C6" s="73">
        <v>45</v>
      </c>
      <c r="D6" s="73">
        <v>35</v>
      </c>
      <c r="E6" s="73">
        <v>139</v>
      </c>
      <c r="F6" s="73">
        <v>45</v>
      </c>
      <c r="G6" s="73">
        <v>54</v>
      </c>
      <c r="H6" s="73">
        <v>55</v>
      </c>
      <c r="I6" s="73">
        <v>78</v>
      </c>
      <c r="J6" s="73">
        <v>46</v>
      </c>
      <c r="K6" s="73">
        <v>17</v>
      </c>
      <c r="L6" s="74">
        <f aca="true" t="shared" si="0" ref="L6:L15">SUM(B6:K6)</f>
        <v>533</v>
      </c>
      <c r="M6" s="76">
        <f aca="true" t="shared" si="1" ref="M6:M14">L6/$L$15*100</f>
        <v>72.22222222222221</v>
      </c>
    </row>
    <row r="7" spans="1:13" ht="12.75">
      <c r="A7" s="68" t="s">
        <v>97</v>
      </c>
      <c r="B7" s="73" t="s">
        <v>24</v>
      </c>
      <c r="C7" s="73" t="s">
        <v>24</v>
      </c>
      <c r="D7" s="73">
        <v>10</v>
      </c>
      <c r="E7" s="73" t="s">
        <v>24</v>
      </c>
      <c r="F7" s="73" t="s">
        <v>24</v>
      </c>
      <c r="G7" s="73">
        <v>1</v>
      </c>
      <c r="H7" s="73">
        <v>6</v>
      </c>
      <c r="I7" s="73" t="s">
        <v>24</v>
      </c>
      <c r="J7" s="73" t="s">
        <v>24</v>
      </c>
      <c r="K7" s="73" t="s">
        <v>24</v>
      </c>
      <c r="L7" s="74">
        <f t="shared" si="0"/>
        <v>17</v>
      </c>
      <c r="M7" s="76">
        <f t="shared" si="1"/>
        <v>2.303523035230352</v>
      </c>
    </row>
    <row r="8" spans="1:13" ht="12.75">
      <c r="A8" s="68" t="s">
        <v>98</v>
      </c>
      <c r="B8" s="73">
        <v>1</v>
      </c>
      <c r="C8" s="73">
        <v>3</v>
      </c>
      <c r="D8" s="73" t="s">
        <v>24</v>
      </c>
      <c r="E8" s="73">
        <v>3</v>
      </c>
      <c r="F8" s="73">
        <v>6</v>
      </c>
      <c r="G8" s="73">
        <v>2</v>
      </c>
      <c r="H8" s="73">
        <v>2</v>
      </c>
      <c r="I8" s="73">
        <v>6</v>
      </c>
      <c r="J8" s="73">
        <v>4</v>
      </c>
      <c r="K8" s="73">
        <v>1</v>
      </c>
      <c r="L8" s="74">
        <f t="shared" si="0"/>
        <v>28</v>
      </c>
      <c r="M8" s="76">
        <f t="shared" si="1"/>
        <v>3.7940379403794036</v>
      </c>
    </row>
    <row r="9" spans="1:13" ht="12.75">
      <c r="A9" s="75" t="s">
        <v>99</v>
      </c>
      <c r="B9" s="73">
        <v>1</v>
      </c>
      <c r="C9" s="73">
        <v>3</v>
      </c>
      <c r="D9" s="73">
        <v>2</v>
      </c>
      <c r="E9" s="73">
        <v>19</v>
      </c>
      <c r="F9" s="73" t="s">
        <v>24</v>
      </c>
      <c r="G9" s="73">
        <v>7</v>
      </c>
      <c r="H9" s="73">
        <v>3</v>
      </c>
      <c r="I9" s="73">
        <v>10</v>
      </c>
      <c r="J9" s="73">
        <v>2</v>
      </c>
      <c r="K9" s="73" t="s">
        <v>24</v>
      </c>
      <c r="L9" s="74">
        <f t="shared" si="0"/>
        <v>47</v>
      </c>
      <c r="M9" s="76">
        <f t="shared" si="1"/>
        <v>6.368563685636857</v>
      </c>
    </row>
    <row r="10" spans="1:13" ht="12.75">
      <c r="A10" s="75" t="s">
        <v>100</v>
      </c>
      <c r="B10" s="73" t="s">
        <v>24</v>
      </c>
      <c r="C10" s="73">
        <v>4</v>
      </c>
      <c r="D10" s="73">
        <v>1</v>
      </c>
      <c r="E10" s="73">
        <v>5</v>
      </c>
      <c r="F10" s="73">
        <v>1</v>
      </c>
      <c r="G10" s="73">
        <v>2</v>
      </c>
      <c r="H10" s="73" t="s">
        <v>24</v>
      </c>
      <c r="I10" s="73">
        <v>2</v>
      </c>
      <c r="J10" s="73">
        <v>1</v>
      </c>
      <c r="K10" s="73">
        <v>2</v>
      </c>
      <c r="L10" s="74">
        <f t="shared" si="0"/>
        <v>18</v>
      </c>
      <c r="M10" s="76">
        <f t="shared" si="1"/>
        <v>2.4390243902439024</v>
      </c>
    </row>
    <row r="11" spans="1:13" ht="12.75">
      <c r="A11" s="75" t="s">
        <v>101</v>
      </c>
      <c r="B11" s="73" t="s">
        <v>24</v>
      </c>
      <c r="C11" s="73" t="s">
        <v>24</v>
      </c>
      <c r="D11" s="73">
        <v>2</v>
      </c>
      <c r="E11" s="73">
        <v>10</v>
      </c>
      <c r="F11" s="73" t="s">
        <v>24</v>
      </c>
      <c r="G11" s="73" t="s">
        <v>24</v>
      </c>
      <c r="H11" s="73" t="s">
        <v>24</v>
      </c>
      <c r="I11" s="73">
        <v>2</v>
      </c>
      <c r="J11" s="73">
        <v>2</v>
      </c>
      <c r="K11" s="73">
        <v>1</v>
      </c>
      <c r="L11" s="74">
        <f t="shared" si="0"/>
        <v>17</v>
      </c>
      <c r="M11" s="76">
        <f t="shared" si="1"/>
        <v>2.303523035230352</v>
      </c>
    </row>
    <row r="12" spans="1:13" ht="12.75">
      <c r="A12" s="75" t="s">
        <v>102</v>
      </c>
      <c r="B12" s="73">
        <v>3</v>
      </c>
      <c r="C12" s="73">
        <v>3</v>
      </c>
      <c r="D12" s="73">
        <v>2</v>
      </c>
      <c r="E12" s="73">
        <v>2</v>
      </c>
      <c r="F12" s="73">
        <v>4</v>
      </c>
      <c r="G12" s="73">
        <v>7</v>
      </c>
      <c r="H12" s="73">
        <v>4</v>
      </c>
      <c r="I12" s="73">
        <v>4</v>
      </c>
      <c r="J12" s="73">
        <v>2</v>
      </c>
      <c r="K12" s="73">
        <v>1</v>
      </c>
      <c r="L12" s="74">
        <f t="shared" si="0"/>
        <v>32</v>
      </c>
      <c r="M12" s="76">
        <f t="shared" si="1"/>
        <v>4.336043360433604</v>
      </c>
    </row>
    <row r="13" spans="1:13" ht="12.75">
      <c r="A13" s="75" t="s">
        <v>103</v>
      </c>
      <c r="B13" s="73">
        <v>3</v>
      </c>
      <c r="C13" s="73">
        <v>3</v>
      </c>
      <c r="D13" s="73">
        <v>3</v>
      </c>
      <c r="E13" s="73">
        <v>5</v>
      </c>
      <c r="F13" s="73">
        <v>1</v>
      </c>
      <c r="G13" s="73">
        <v>1</v>
      </c>
      <c r="H13" s="73">
        <v>3</v>
      </c>
      <c r="I13" s="73">
        <v>3</v>
      </c>
      <c r="J13" s="73">
        <v>5</v>
      </c>
      <c r="K13" s="73" t="s">
        <v>24</v>
      </c>
      <c r="L13" s="74">
        <f t="shared" si="0"/>
        <v>27</v>
      </c>
      <c r="M13" s="76">
        <f t="shared" si="1"/>
        <v>3.6585365853658534</v>
      </c>
    </row>
    <row r="14" spans="1:13" ht="12.75">
      <c r="A14" s="75" t="s">
        <v>104</v>
      </c>
      <c r="B14" s="73" t="s">
        <v>24</v>
      </c>
      <c r="C14" s="73">
        <v>4</v>
      </c>
      <c r="D14" s="73" t="s">
        <v>24</v>
      </c>
      <c r="E14" s="73">
        <v>7</v>
      </c>
      <c r="F14" s="73">
        <v>1</v>
      </c>
      <c r="G14" s="73">
        <v>2</v>
      </c>
      <c r="H14" s="73">
        <v>2</v>
      </c>
      <c r="I14" s="73">
        <v>1</v>
      </c>
      <c r="J14" s="73">
        <v>1</v>
      </c>
      <c r="K14" s="73">
        <v>1</v>
      </c>
      <c r="L14" s="74">
        <f t="shared" si="0"/>
        <v>19</v>
      </c>
      <c r="M14" s="76">
        <f t="shared" si="1"/>
        <v>2.5745257452574526</v>
      </c>
    </row>
    <row r="15" spans="1:13" ht="12.75">
      <c r="A15" s="83" t="s">
        <v>93</v>
      </c>
      <c r="B15" s="72">
        <f aca="true" t="shared" si="2" ref="B15:K15">SUM(B6:B14)</f>
        <v>27</v>
      </c>
      <c r="C15" s="72">
        <f t="shared" si="2"/>
        <v>65</v>
      </c>
      <c r="D15" s="72">
        <f t="shared" si="2"/>
        <v>55</v>
      </c>
      <c r="E15" s="72">
        <f t="shared" si="2"/>
        <v>190</v>
      </c>
      <c r="F15" s="72">
        <f t="shared" si="2"/>
        <v>58</v>
      </c>
      <c r="G15" s="72">
        <f t="shared" si="2"/>
        <v>76</v>
      </c>
      <c r="H15" s="72">
        <f t="shared" si="2"/>
        <v>75</v>
      </c>
      <c r="I15" s="72">
        <f t="shared" si="2"/>
        <v>106</v>
      </c>
      <c r="J15" s="72">
        <f t="shared" si="2"/>
        <v>63</v>
      </c>
      <c r="K15" s="72">
        <f t="shared" si="2"/>
        <v>23</v>
      </c>
      <c r="L15" s="72">
        <f t="shared" si="0"/>
        <v>738</v>
      </c>
      <c r="M15" s="77">
        <v>100</v>
      </c>
    </row>
    <row r="16" spans="1:13" ht="12.75">
      <c r="A16" s="75" t="s">
        <v>105</v>
      </c>
      <c r="B16" s="76">
        <f aca="true" t="shared" si="3" ref="B16:L16">B15/$L$15*100</f>
        <v>3.6585365853658534</v>
      </c>
      <c r="C16" s="76">
        <f t="shared" si="3"/>
        <v>8.807588075880759</v>
      </c>
      <c r="D16" s="76">
        <f t="shared" si="3"/>
        <v>7.452574525745257</v>
      </c>
      <c r="E16" s="76">
        <f t="shared" si="3"/>
        <v>25.745257452574528</v>
      </c>
      <c r="F16" s="76">
        <f t="shared" si="3"/>
        <v>7.8590785907859075</v>
      </c>
      <c r="G16" s="76">
        <f t="shared" si="3"/>
        <v>10.29810298102981</v>
      </c>
      <c r="H16" s="76">
        <f t="shared" si="3"/>
        <v>10.16260162601626</v>
      </c>
      <c r="I16" s="76">
        <f t="shared" si="3"/>
        <v>14.363143631436316</v>
      </c>
      <c r="J16" s="76">
        <f t="shared" si="3"/>
        <v>8.536585365853659</v>
      </c>
      <c r="K16" s="76">
        <f t="shared" si="3"/>
        <v>3.116531165311653</v>
      </c>
      <c r="L16" s="76">
        <f t="shared" si="3"/>
        <v>100</v>
      </c>
      <c r="M16" s="69" t="s">
        <v>24</v>
      </c>
    </row>
    <row r="17" spans="1:13" ht="12.75">
      <c r="A17" s="75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6"/>
      <c r="M17" s="75"/>
    </row>
    <row r="18" spans="1:13" ht="12.75">
      <c r="A18" s="75" t="s">
        <v>106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76"/>
      <c r="M18" s="75"/>
    </row>
    <row r="19" spans="1:13" ht="12.75">
      <c r="A19" s="68" t="s">
        <v>107</v>
      </c>
      <c r="B19" s="73">
        <v>4</v>
      </c>
      <c r="C19" s="73">
        <v>9</v>
      </c>
      <c r="D19" s="73">
        <v>15</v>
      </c>
      <c r="E19" s="73">
        <v>67</v>
      </c>
      <c r="F19" s="73">
        <v>15</v>
      </c>
      <c r="G19" s="73">
        <v>17</v>
      </c>
      <c r="H19" s="73">
        <v>26</v>
      </c>
      <c r="I19" s="73">
        <v>26</v>
      </c>
      <c r="J19" s="73">
        <v>7</v>
      </c>
      <c r="K19" s="73">
        <v>7</v>
      </c>
      <c r="L19" s="74">
        <f aca="true" t="shared" si="4" ref="L19:L28">SUM(B19:K19)</f>
        <v>193</v>
      </c>
      <c r="M19" s="76">
        <v>36.3809523809524</v>
      </c>
    </row>
    <row r="20" spans="1:13" ht="12.75">
      <c r="A20" s="68" t="s">
        <v>108</v>
      </c>
      <c r="B20" s="73">
        <v>2</v>
      </c>
      <c r="C20" s="73" t="s">
        <v>24</v>
      </c>
      <c r="D20" s="73">
        <v>3</v>
      </c>
      <c r="E20" s="73" t="s">
        <v>24</v>
      </c>
      <c r="F20" s="73" t="s">
        <v>24</v>
      </c>
      <c r="G20" s="73" t="s">
        <v>24</v>
      </c>
      <c r="H20" s="73">
        <v>3</v>
      </c>
      <c r="I20" s="73">
        <v>2</v>
      </c>
      <c r="J20" s="73">
        <v>1</v>
      </c>
      <c r="K20" s="73">
        <v>1</v>
      </c>
      <c r="L20" s="74">
        <f t="shared" si="4"/>
        <v>12</v>
      </c>
      <c r="M20" s="76">
        <v>2.28571428571429</v>
      </c>
    </row>
    <row r="21" spans="1:13" ht="12.75">
      <c r="A21" s="68" t="s">
        <v>109</v>
      </c>
      <c r="B21" s="73">
        <v>1</v>
      </c>
      <c r="C21" s="73">
        <v>5</v>
      </c>
      <c r="D21" s="73">
        <v>2</v>
      </c>
      <c r="E21" s="73">
        <v>12</v>
      </c>
      <c r="F21" s="73">
        <v>9</v>
      </c>
      <c r="G21" s="73">
        <v>13</v>
      </c>
      <c r="H21" s="73">
        <v>7</v>
      </c>
      <c r="I21" s="73">
        <v>12</v>
      </c>
      <c r="J21" s="73">
        <v>14</v>
      </c>
      <c r="K21" s="73">
        <v>1</v>
      </c>
      <c r="L21" s="74">
        <f t="shared" si="4"/>
        <v>76</v>
      </c>
      <c r="M21" s="76">
        <v>14.0952380952381</v>
      </c>
    </row>
    <row r="22" spans="1:13" ht="12.75">
      <c r="A22" s="75" t="s">
        <v>110</v>
      </c>
      <c r="B22" s="73">
        <v>7</v>
      </c>
      <c r="C22" s="73">
        <v>12</v>
      </c>
      <c r="D22" s="73">
        <v>3</v>
      </c>
      <c r="E22" s="119">
        <v>10</v>
      </c>
      <c r="F22" s="119">
        <v>9</v>
      </c>
      <c r="G22" s="119">
        <v>3</v>
      </c>
      <c r="H22" s="119">
        <v>4</v>
      </c>
      <c r="I22" s="119">
        <v>14</v>
      </c>
      <c r="J22" s="119">
        <v>4</v>
      </c>
      <c r="K22" s="119">
        <v>2</v>
      </c>
      <c r="L22" s="74">
        <f t="shared" si="4"/>
        <v>68</v>
      </c>
      <c r="M22" s="76">
        <v>12.3809523809524</v>
      </c>
    </row>
    <row r="23" spans="1:13" ht="12.75">
      <c r="A23" s="75" t="s">
        <v>111</v>
      </c>
      <c r="B23" s="73" t="s">
        <v>24</v>
      </c>
      <c r="C23" s="73">
        <v>3</v>
      </c>
      <c r="D23" s="73" t="s">
        <v>24</v>
      </c>
      <c r="E23" s="119">
        <v>5</v>
      </c>
      <c r="F23" s="119">
        <v>7</v>
      </c>
      <c r="G23" s="119">
        <v>5</v>
      </c>
      <c r="H23" s="119">
        <v>2</v>
      </c>
      <c r="I23" s="119">
        <v>4</v>
      </c>
      <c r="J23" s="119">
        <v>4</v>
      </c>
      <c r="K23" s="119">
        <v>1</v>
      </c>
      <c r="L23" s="74">
        <f t="shared" si="4"/>
        <v>31</v>
      </c>
      <c r="M23" s="76">
        <v>5.71428571428571</v>
      </c>
    </row>
    <row r="24" spans="1:13" ht="12.75">
      <c r="A24" s="75" t="s">
        <v>112</v>
      </c>
      <c r="B24" s="73" t="s">
        <v>24</v>
      </c>
      <c r="C24" s="73">
        <v>2</v>
      </c>
      <c r="D24" s="73" t="s">
        <v>24</v>
      </c>
      <c r="E24" s="119">
        <v>8</v>
      </c>
      <c r="F24" s="73" t="s">
        <v>24</v>
      </c>
      <c r="G24" s="119">
        <v>4</v>
      </c>
      <c r="H24" s="119">
        <v>1</v>
      </c>
      <c r="I24" s="119">
        <v>4</v>
      </c>
      <c r="J24" s="73" t="s">
        <v>24</v>
      </c>
      <c r="K24" s="119">
        <v>1</v>
      </c>
      <c r="L24" s="74">
        <f t="shared" si="4"/>
        <v>20</v>
      </c>
      <c r="M24" s="76">
        <v>4</v>
      </c>
    </row>
    <row r="25" spans="1:13" ht="12.75">
      <c r="A25" s="75" t="s">
        <v>113</v>
      </c>
      <c r="B25" s="73">
        <v>4</v>
      </c>
      <c r="C25" s="73">
        <v>9</v>
      </c>
      <c r="D25" s="73">
        <v>4</v>
      </c>
      <c r="E25" s="119">
        <v>12</v>
      </c>
      <c r="F25" s="119">
        <v>2</v>
      </c>
      <c r="G25" s="119">
        <v>4</v>
      </c>
      <c r="H25" s="119">
        <v>2</v>
      </c>
      <c r="I25" s="119">
        <v>5</v>
      </c>
      <c r="J25" s="119">
        <v>5</v>
      </c>
      <c r="K25" s="73" t="s">
        <v>24</v>
      </c>
      <c r="L25" s="74">
        <f t="shared" si="4"/>
        <v>47</v>
      </c>
      <c r="M25" s="76">
        <v>8.76190476190476</v>
      </c>
    </row>
    <row r="26" spans="1:13" ht="12.75">
      <c r="A26" s="75" t="s">
        <v>114</v>
      </c>
      <c r="B26" s="73" t="s">
        <v>24</v>
      </c>
      <c r="C26" s="73">
        <v>2</v>
      </c>
      <c r="D26" s="73">
        <v>2</v>
      </c>
      <c r="E26" s="119">
        <v>2</v>
      </c>
      <c r="F26" s="119">
        <v>2</v>
      </c>
      <c r="G26" s="119">
        <v>1</v>
      </c>
      <c r="H26" s="119">
        <v>2</v>
      </c>
      <c r="I26" s="73" t="s">
        <v>24</v>
      </c>
      <c r="J26" s="119">
        <v>2</v>
      </c>
      <c r="K26" s="73" t="s">
        <v>24</v>
      </c>
      <c r="L26" s="74">
        <f t="shared" si="4"/>
        <v>13</v>
      </c>
      <c r="M26" s="76">
        <v>2.47619047619048</v>
      </c>
    </row>
    <row r="27" spans="1:13" ht="12.75">
      <c r="A27" s="75" t="s">
        <v>115</v>
      </c>
      <c r="B27" s="73">
        <v>1</v>
      </c>
      <c r="C27" s="73">
        <v>3</v>
      </c>
      <c r="D27" s="73">
        <v>6</v>
      </c>
      <c r="E27" s="119">
        <v>23</v>
      </c>
      <c r="F27" s="119">
        <v>1</v>
      </c>
      <c r="G27" s="119">
        <v>7</v>
      </c>
      <c r="H27" s="119">
        <v>8</v>
      </c>
      <c r="I27" s="119">
        <v>11</v>
      </c>
      <c r="J27" s="119">
        <v>9</v>
      </c>
      <c r="K27" s="119">
        <v>4</v>
      </c>
      <c r="L27" s="74">
        <f t="shared" si="4"/>
        <v>73</v>
      </c>
      <c r="M27" s="76">
        <v>13.9047619047619</v>
      </c>
    </row>
    <row r="28" spans="1:13" ht="12.75">
      <c r="A28" s="83" t="s">
        <v>116</v>
      </c>
      <c r="B28" s="72">
        <f aca="true" t="shared" si="5" ref="B28:K28">SUM(B19:B27)</f>
        <v>19</v>
      </c>
      <c r="C28" s="72">
        <f t="shared" si="5"/>
        <v>45</v>
      </c>
      <c r="D28" s="72">
        <f t="shared" si="5"/>
        <v>35</v>
      </c>
      <c r="E28" s="72">
        <f t="shared" si="5"/>
        <v>139</v>
      </c>
      <c r="F28" s="72">
        <f t="shared" si="5"/>
        <v>45</v>
      </c>
      <c r="G28" s="72">
        <f t="shared" si="5"/>
        <v>54</v>
      </c>
      <c r="H28" s="72">
        <f t="shared" si="5"/>
        <v>55</v>
      </c>
      <c r="I28" s="72">
        <f t="shared" si="5"/>
        <v>78</v>
      </c>
      <c r="J28" s="72">
        <f t="shared" si="5"/>
        <v>46</v>
      </c>
      <c r="K28" s="72">
        <f t="shared" si="5"/>
        <v>17</v>
      </c>
      <c r="L28" s="72">
        <f t="shared" si="4"/>
        <v>533</v>
      </c>
      <c r="M28" s="77">
        <v>100</v>
      </c>
    </row>
    <row r="29" spans="1:13" ht="13.5" thickBot="1">
      <c r="A29" s="115" t="s">
        <v>105</v>
      </c>
      <c r="B29" s="120">
        <f aca="true" t="shared" si="6" ref="B29:L29">B28/$L$28*100</f>
        <v>3.564727954971857</v>
      </c>
      <c r="C29" s="120">
        <f t="shared" si="6"/>
        <v>8.442776735459661</v>
      </c>
      <c r="D29" s="120">
        <f t="shared" si="6"/>
        <v>6.566604127579738</v>
      </c>
      <c r="E29" s="120">
        <f t="shared" si="6"/>
        <v>26.07879924953096</v>
      </c>
      <c r="F29" s="120">
        <f t="shared" si="6"/>
        <v>8.442776735459661</v>
      </c>
      <c r="G29" s="120">
        <f t="shared" si="6"/>
        <v>10.131332082551594</v>
      </c>
      <c r="H29" s="120">
        <f t="shared" si="6"/>
        <v>10.318949343339586</v>
      </c>
      <c r="I29" s="120">
        <f t="shared" si="6"/>
        <v>14.634146341463413</v>
      </c>
      <c r="J29" s="120">
        <f t="shared" si="6"/>
        <v>8.630393996247655</v>
      </c>
      <c r="K29" s="120">
        <f t="shared" si="6"/>
        <v>3.189493433395872</v>
      </c>
      <c r="L29" s="120">
        <f t="shared" si="6"/>
        <v>100</v>
      </c>
      <c r="M29" s="121" t="s">
        <v>24</v>
      </c>
    </row>
    <row r="30" spans="1:13" ht="12.75">
      <c r="A30" s="89" t="s">
        <v>91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</sheetData>
  <sheetProtection/>
  <mergeCells count="15">
    <mergeCell ref="J4:J5"/>
    <mergeCell ref="F4:F5"/>
    <mergeCell ref="G4:G5"/>
    <mergeCell ref="H4:H5"/>
    <mergeCell ref="I4:I5"/>
    <mergeCell ref="K4:K5"/>
    <mergeCell ref="L4:L5"/>
    <mergeCell ref="A1:M1"/>
    <mergeCell ref="A3:A5"/>
    <mergeCell ref="B3:L3"/>
    <mergeCell ref="M3:M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6.7109375" style="0" bestFit="1" customWidth="1"/>
  </cols>
  <sheetData>
    <row r="1" spans="1:4" ht="13.5">
      <c r="A1" s="127" t="s">
        <v>158</v>
      </c>
      <c r="B1" s="127"/>
      <c r="C1" s="127"/>
      <c r="D1" s="127"/>
    </row>
    <row r="2" spans="1:4" ht="13.5" thickBot="1">
      <c r="A2" s="122"/>
      <c r="B2" s="123"/>
      <c r="C2" s="123"/>
      <c r="D2" s="123"/>
    </row>
    <row r="3" spans="1:4" ht="12.75">
      <c r="A3" s="91" t="s">
        <v>117</v>
      </c>
      <c r="B3" s="124">
        <v>2020</v>
      </c>
      <c r="C3" s="124">
        <v>2021</v>
      </c>
      <c r="D3" s="124" t="s">
        <v>159</v>
      </c>
    </row>
    <row r="4" spans="1:4" ht="12.75">
      <c r="A4" s="92" t="s">
        <v>118</v>
      </c>
      <c r="B4" s="93">
        <v>1553678</v>
      </c>
      <c r="C4" s="93">
        <v>1963897</v>
      </c>
      <c r="D4" s="93">
        <v>5335278</v>
      </c>
    </row>
    <row r="5" spans="1:4" ht="12.75">
      <c r="A5" s="92" t="s">
        <v>96</v>
      </c>
      <c r="B5" s="93">
        <v>3161904</v>
      </c>
      <c r="C5" s="93">
        <v>4357899</v>
      </c>
      <c r="D5" s="93">
        <v>8568973</v>
      </c>
    </row>
    <row r="6" spans="1:4" ht="12.75">
      <c r="A6" s="92" t="s">
        <v>97</v>
      </c>
      <c r="B6" s="93">
        <v>8214</v>
      </c>
      <c r="C6" s="93">
        <v>8903</v>
      </c>
      <c r="D6" s="93">
        <v>13435</v>
      </c>
    </row>
    <row r="7" spans="1:4" ht="12.75">
      <c r="A7" s="92" t="s">
        <v>98</v>
      </c>
      <c r="B7" s="94">
        <v>126003</v>
      </c>
      <c r="C7" s="94">
        <v>182827</v>
      </c>
      <c r="D7" s="94">
        <v>226814</v>
      </c>
    </row>
    <row r="8" spans="1:4" ht="12.75">
      <c r="A8" s="95" t="s">
        <v>99</v>
      </c>
      <c r="B8" s="93">
        <v>1528491</v>
      </c>
      <c r="C8" s="93">
        <v>2386975</v>
      </c>
      <c r="D8" s="93">
        <v>2479450</v>
      </c>
    </row>
    <row r="9" spans="1:4" ht="12.75">
      <c r="A9" s="95" t="s">
        <v>100</v>
      </c>
      <c r="B9" s="93">
        <v>78687</v>
      </c>
      <c r="C9" s="93">
        <v>108204</v>
      </c>
      <c r="D9" s="93">
        <v>172560</v>
      </c>
    </row>
    <row r="10" spans="1:4" ht="12.75">
      <c r="A10" s="95" t="s">
        <v>101</v>
      </c>
      <c r="B10" s="93">
        <v>162141</v>
      </c>
      <c r="C10" s="93">
        <v>182653</v>
      </c>
      <c r="D10" s="93">
        <v>319033</v>
      </c>
    </row>
    <row r="11" spans="1:4" ht="12.75">
      <c r="A11" s="95" t="s">
        <v>102</v>
      </c>
      <c r="B11" s="93">
        <v>443190</v>
      </c>
      <c r="C11" s="93">
        <v>589036</v>
      </c>
      <c r="D11" s="93">
        <v>574116</v>
      </c>
    </row>
    <row r="12" spans="1:4" ht="12.75">
      <c r="A12" s="95" t="s">
        <v>119</v>
      </c>
      <c r="B12" s="93">
        <v>71602</v>
      </c>
      <c r="C12" s="93">
        <v>111849</v>
      </c>
      <c r="D12" s="93">
        <v>228540</v>
      </c>
    </row>
    <row r="13" spans="1:4" ht="12.75">
      <c r="A13" s="95"/>
      <c r="B13" s="93"/>
      <c r="C13" s="93"/>
      <c r="D13" s="93"/>
    </row>
    <row r="14" spans="1:4" ht="12.75">
      <c r="A14" s="96" t="s">
        <v>120</v>
      </c>
      <c r="B14" s="97">
        <f>SUM(B4:B12)</f>
        <v>7133910</v>
      </c>
      <c r="C14" s="97">
        <f>SUM(C4:C12)</f>
        <v>9892243</v>
      </c>
      <c r="D14" s="97">
        <f>SUM(D4:D12)</f>
        <v>17918199</v>
      </c>
    </row>
    <row r="15" spans="1:4" ht="12.75">
      <c r="A15" s="96" t="s">
        <v>121</v>
      </c>
      <c r="B15" s="98">
        <v>-72.9</v>
      </c>
      <c r="C15" s="98">
        <v>37.8</v>
      </c>
      <c r="D15" s="98">
        <v>80.1</v>
      </c>
    </row>
    <row r="16" spans="1:4" ht="12.75">
      <c r="A16" s="99" t="s">
        <v>122</v>
      </c>
      <c r="B16" s="100">
        <v>782</v>
      </c>
      <c r="C16" s="100">
        <v>783</v>
      </c>
      <c r="D16" s="100">
        <v>786</v>
      </c>
    </row>
    <row r="17" spans="1:4" ht="12.75">
      <c r="A17" s="99" t="s">
        <v>123</v>
      </c>
      <c r="B17" s="100">
        <v>732</v>
      </c>
      <c r="C17" s="100">
        <v>729</v>
      </c>
      <c r="D17" s="100">
        <v>737</v>
      </c>
    </row>
    <row r="18" spans="1:4" ht="12.75">
      <c r="A18" s="99" t="s">
        <v>124</v>
      </c>
      <c r="B18" s="100">
        <f>B17*B19/100</f>
        <v>568.0319999999999</v>
      </c>
      <c r="C18" s="100">
        <f>C17*C19/100</f>
        <v>569.3489999999999</v>
      </c>
      <c r="D18" s="100">
        <v>540</v>
      </c>
    </row>
    <row r="19" spans="1:4" ht="13.5" thickBot="1">
      <c r="A19" s="125" t="s">
        <v>125</v>
      </c>
      <c r="B19" s="126">
        <v>77.6</v>
      </c>
      <c r="C19" s="126">
        <v>78.1</v>
      </c>
      <c r="D19" s="126">
        <v>73.270013568521</v>
      </c>
    </row>
    <row r="20" spans="1:4" ht="12.75">
      <c r="A20" s="101" t="s">
        <v>160</v>
      </c>
      <c r="B20" s="102"/>
      <c r="C20" s="102"/>
      <c r="D20" s="90"/>
    </row>
    <row r="21" spans="1:4" ht="37.5" customHeight="1">
      <c r="A21" s="145" t="s">
        <v>126</v>
      </c>
      <c r="B21" s="145"/>
      <c r="C21" s="145"/>
      <c r="D21" s="145"/>
    </row>
    <row r="22" spans="1:4" ht="56.25" customHeight="1">
      <c r="A22" s="145" t="s">
        <v>161</v>
      </c>
      <c r="B22" s="145"/>
      <c r="C22" s="145"/>
      <c r="D22" s="145"/>
    </row>
  </sheetData>
  <sheetProtection/>
  <mergeCells count="2">
    <mergeCell ref="A21:D21"/>
    <mergeCell ref="A22:D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7" sqref="I27"/>
    </sheetView>
  </sheetViews>
  <sheetFormatPr defaultColWidth="9.28125" defaultRowHeight="12.75"/>
  <cols>
    <col min="1" max="1" width="14.421875" style="12" customWidth="1"/>
    <col min="2" max="2" width="11.57421875" style="12" customWidth="1"/>
    <col min="3" max="3" width="7.00390625" style="12" customWidth="1"/>
    <col min="4" max="4" width="6.28125" style="12" customWidth="1"/>
    <col min="5" max="7" width="11.28125" style="12" customWidth="1"/>
    <col min="8" max="8" width="12.28125" style="12" customWidth="1"/>
    <col min="9" max="9" width="11.28125" style="12" customWidth="1"/>
    <col min="10" max="10" width="12.7109375" style="12" customWidth="1"/>
    <col min="11" max="16384" width="9.28125" style="12" customWidth="1"/>
  </cols>
  <sheetData>
    <row r="1" spans="1:10" ht="12" customHeight="1">
      <c r="A1" s="146" t="s">
        <v>186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2" ht="12.75" customHeight="1">
      <c r="A3" s="147" t="s">
        <v>25</v>
      </c>
      <c r="B3" s="148" t="s">
        <v>26</v>
      </c>
      <c r="C3" s="148"/>
      <c r="D3" s="148"/>
      <c r="E3" s="148" t="s">
        <v>27</v>
      </c>
      <c r="F3" s="148"/>
      <c r="G3" s="148"/>
      <c r="H3" s="148"/>
      <c r="I3" s="148"/>
      <c r="J3" s="149" t="s">
        <v>28</v>
      </c>
      <c r="K3" s="8"/>
      <c r="L3" s="14"/>
    </row>
    <row r="4" spans="1:11" ht="12" customHeight="1">
      <c r="A4" s="147"/>
      <c r="B4" s="151" t="s">
        <v>29</v>
      </c>
      <c r="C4" s="151" t="s">
        <v>30</v>
      </c>
      <c r="D4" s="151" t="s">
        <v>31</v>
      </c>
      <c r="E4" s="152" t="s">
        <v>32</v>
      </c>
      <c r="F4" s="152"/>
      <c r="G4" s="152"/>
      <c r="H4" s="150" t="s">
        <v>33</v>
      </c>
      <c r="I4" s="150" t="s">
        <v>31</v>
      </c>
      <c r="J4" s="149"/>
      <c r="K4" s="8"/>
    </row>
    <row r="5" spans="1:11" ht="12">
      <c r="A5" s="147"/>
      <c r="B5" s="151"/>
      <c r="C5" s="151"/>
      <c r="D5" s="151"/>
      <c r="E5" s="15" t="s">
        <v>34</v>
      </c>
      <c r="F5" s="15" t="s">
        <v>35</v>
      </c>
      <c r="G5" s="15" t="s">
        <v>31</v>
      </c>
      <c r="H5" s="150"/>
      <c r="I5" s="150"/>
      <c r="J5" s="150"/>
      <c r="K5" s="8"/>
    </row>
    <row r="6" spans="1:11" ht="12">
      <c r="A6" s="16">
        <v>2020</v>
      </c>
      <c r="B6" s="17">
        <v>26</v>
      </c>
      <c r="C6" s="17">
        <v>13</v>
      </c>
      <c r="D6" s="17">
        <v>39</v>
      </c>
      <c r="E6" s="17">
        <v>945741</v>
      </c>
      <c r="F6" s="17">
        <v>338779</v>
      </c>
      <c r="G6" s="17">
        <v>1284520</v>
      </c>
      <c r="H6" s="17">
        <v>44501</v>
      </c>
      <c r="I6" s="17">
        <v>1329021</v>
      </c>
      <c r="J6" s="17">
        <v>9174165.9</v>
      </c>
      <c r="K6" s="8"/>
    </row>
    <row r="7" spans="1:11" ht="12">
      <c r="A7" s="16">
        <v>2021</v>
      </c>
      <c r="B7" s="12">
        <v>21</v>
      </c>
      <c r="C7" s="12">
        <v>13</v>
      </c>
      <c r="D7" s="12">
        <v>34</v>
      </c>
      <c r="E7" s="17">
        <v>1431732</v>
      </c>
      <c r="F7" s="17">
        <v>360931</v>
      </c>
      <c r="G7" s="17">
        <v>1792663</v>
      </c>
      <c r="H7" s="17">
        <v>24566</v>
      </c>
      <c r="I7" s="17">
        <v>1817229</v>
      </c>
      <c r="J7" s="17">
        <v>14426070.7</v>
      </c>
      <c r="K7" s="8"/>
    </row>
    <row r="8" spans="1:11" ht="7.5" customHeight="1">
      <c r="A8" s="18"/>
      <c r="B8" s="17"/>
      <c r="C8" s="17"/>
      <c r="D8" s="17"/>
      <c r="E8" s="17"/>
      <c r="F8" s="17"/>
      <c r="G8" s="17"/>
      <c r="H8" s="17"/>
      <c r="I8" s="17"/>
      <c r="J8" s="17"/>
      <c r="K8" s="8"/>
    </row>
    <row r="9" spans="1:11" ht="12" customHeight="1">
      <c r="A9" s="18"/>
      <c r="B9" s="153">
        <v>2022</v>
      </c>
      <c r="C9" s="153"/>
      <c r="D9" s="153"/>
      <c r="E9" s="153"/>
      <c r="F9" s="153"/>
      <c r="G9" s="153"/>
      <c r="H9" s="153"/>
      <c r="I9" s="153"/>
      <c r="J9" s="153"/>
      <c r="K9" s="8"/>
    </row>
    <row r="10" spans="1:10" ht="12">
      <c r="A10" s="12" t="s">
        <v>19</v>
      </c>
      <c r="B10" s="17">
        <v>3</v>
      </c>
      <c r="C10" s="17">
        <v>2</v>
      </c>
      <c r="D10" s="17">
        <v>5</v>
      </c>
      <c r="E10" s="17">
        <v>14446</v>
      </c>
      <c r="F10" s="17">
        <v>10473</v>
      </c>
      <c r="G10" s="17">
        <v>24919</v>
      </c>
      <c r="H10" s="17">
        <v>3970</v>
      </c>
      <c r="I10" s="17">
        <v>28889</v>
      </c>
      <c r="J10" s="17">
        <v>58670</v>
      </c>
    </row>
    <row r="11" spans="1:10" ht="12">
      <c r="A11" s="12" t="s">
        <v>16</v>
      </c>
      <c r="B11" s="17">
        <v>14</v>
      </c>
      <c r="C11" s="17">
        <v>6</v>
      </c>
      <c r="D11" s="17">
        <v>20</v>
      </c>
      <c r="E11" s="17">
        <v>3295639</v>
      </c>
      <c r="F11" s="17">
        <v>1044957</v>
      </c>
      <c r="G11" s="17">
        <v>4340596</v>
      </c>
      <c r="H11" s="17">
        <v>33238</v>
      </c>
      <c r="I11" s="17">
        <v>4373834</v>
      </c>
      <c r="J11" s="17">
        <v>37469361.6</v>
      </c>
    </row>
    <row r="12" spans="1:10" ht="12">
      <c r="A12" s="12" t="s">
        <v>21</v>
      </c>
      <c r="B12" s="17">
        <v>1</v>
      </c>
      <c r="C12" s="17">
        <v>0</v>
      </c>
      <c r="D12" s="17">
        <v>1</v>
      </c>
      <c r="E12" s="17">
        <v>3179</v>
      </c>
      <c r="F12" s="17">
        <v>7319</v>
      </c>
      <c r="G12" s="17">
        <v>10498</v>
      </c>
      <c r="H12" s="17">
        <v>0</v>
      </c>
      <c r="I12" s="17">
        <v>10498</v>
      </c>
      <c r="J12" s="17">
        <v>6358</v>
      </c>
    </row>
    <row r="13" spans="1:10" ht="12">
      <c r="A13" s="12" t="s">
        <v>17</v>
      </c>
      <c r="B13" s="17">
        <v>2</v>
      </c>
      <c r="C13" s="17">
        <v>1</v>
      </c>
      <c r="D13" s="17">
        <v>3</v>
      </c>
      <c r="E13" s="17">
        <v>60383</v>
      </c>
      <c r="F13" s="17">
        <v>12387</v>
      </c>
      <c r="G13" s="17">
        <v>72770</v>
      </c>
      <c r="H13" s="17">
        <v>329</v>
      </c>
      <c r="I13" s="17">
        <v>73099</v>
      </c>
      <c r="J13" s="17">
        <v>294247</v>
      </c>
    </row>
    <row r="14" spans="1:10" ht="12">
      <c r="A14" s="12" t="s">
        <v>14</v>
      </c>
      <c r="B14" s="17">
        <v>2</v>
      </c>
      <c r="C14" s="17">
        <v>0</v>
      </c>
      <c r="D14" s="17">
        <v>2</v>
      </c>
      <c r="E14" s="17">
        <v>10668</v>
      </c>
      <c r="F14" s="17">
        <v>7954</v>
      </c>
      <c r="G14" s="17">
        <v>18622</v>
      </c>
      <c r="H14" s="17">
        <v>0</v>
      </c>
      <c r="I14" s="17">
        <v>18622</v>
      </c>
      <c r="J14" s="17">
        <v>40238</v>
      </c>
    </row>
    <row r="15" spans="1:10" ht="12">
      <c r="A15" s="12" t="s">
        <v>18</v>
      </c>
      <c r="B15" s="17">
        <v>2</v>
      </c>
      <c r="C15" s="17">
        <v>0</v>
      </c>
      <c r="D15" s="17">
        <v>2</v>
      </c>
      <c r="E15" s="17">
        <v>4768</v>
      </c>
      <c r="F15" s="17">
        <v>4525</v>
      </c>
      <c r="G15" s="17">
        <v>9293</v>
      </c>
      <c r="H15" s="17">
        <v>0</v>
      </c>
      <c r="I15" s="17">
        <v>9293</v>
      </c>
      <c r="J15" s="17">
        <v>22198</v>
      </c>
    </row>
    <row r="16" spans="1:10" ht="12">
      <c r="A16" s="12" t="s">
        <v>15</v>
      </c>
      <c r="B16" s="17">
        <v>0</v>
      </c>
      <c r="C16" s="17">
        <v>1</v>
      </c>
      <c r="D16" s="17">
        <v>1</v>
      </c>
      <c r="E16" s="17">
        <v>0</v>
      </c>
      <c r="F16" s="17">
        <v>0</v>
      </c>
      <c r="G16" s="17">
        <v>0</v>
      </c>
      <c r="H16" s="17">
        <v>1487</v>
      </c>
      <c r="I16" s="17">
        <v>1487</v>
      </c>
      <c r="J16" s="17">
        <v>0</v>
      </c>
    </row>
    <row r="17" spans="1:10" ht="12">
      <c r="A17" s="12" t="s">
        <v>22</v>
      </c>
      <c r="B17" s="17">
        <v>0</v>
      </c>
      <c r="C17" s="17">
        <v>1</v>
      </c>
      <c r="D17" s="17">
        <v>1</v>
      </c>
      <c r="E17" s="17">
        <v>0</v>
      </c>
      <c r="F17" s="17">
        <v>0</v>
      </c>
      <c r="G17" s="17">
        <v>0</v>
      </c>
      <c r="H17" s="17">
        <v>35955</v>
      </c>
      <c r="I17" s="17">
        <v>35955</v>
      </c>
      <c r="J17" s="17">
        <v>0</v>
      </c>
    </row>
    <row r="18" spans="1:10" ht="12">
      <c r="A18" s="12" t="s">
        <v>20</v>
      </c>
      <c r="B18" s="17">
        <v>2</v>
      </c>
      <c r="C18" s="17">
        <v>1</v>
      </c>
      <c r="D18" s="17">
        <v>3</v>
      </c>
      <c r="E18" s="17">
        <v>19052</v>
      </c>
      <c r="F18" s="17">
        <v>9714</v>
      </c>
      <c r="G18" s="17">
        <v>28766</v>
      </c>
      <c r="H18" s="17">
        <v>66767</v>
      </c>
      <c r="I18" s="17">
        <v>95533</v>
      </c>
      <c r="J18" s="17">
        <v>116874</v>
      </c>
    </row>
    <row r="19" spans="1:10" s="8" customFormat="1" ht="12">
      <c r="A19" s="8" t="s">
        <v>23</v>
      </c>
      <c r="B19" s="19">
        <v>26</v>
      </c>
      <c r="C19" s="19">
        <v>12</v>
      </c>
      <c r="D19" s="19">
        <v>38</v>
      </c>
      <c r="E19" s="19">
        <v>3408135</v>
      </c>
      <c r="F19" s="19">
        <v>1097329</v>
      </c>
      <c r="G19" s="19">
        <v>4505464</v>
      </c>
      <c r="H19" s="19">
        <v>141746</v>
      </c>
      <c r="I19" s="19">
        <v>4647210</v>
      </c>
      <c r="J19" s="19">
        <v>38007946.6</v>
      </c>
    </row>
    <row r="20" spans="1:10" s="8" customFormat="1" ht="12">
      <c r="A20" s="12" t="s">
        <v>36</v>
      </c>
      <c r="B20" s="17">
        <v>63</v>
      </c>
      <c r="C20" s="17">
        <v>20</v>
      </c>
      <c r="D20" s="17">
        <v>83</v>
      </c>
      <c r="E20" s="17">
        <v>4981656</v>
      </c>
      <c r="F20" s="17">
        <v>1931112</v>
      </c>
      <c r="G20" s="17">
        <v>6912768</v>
      </c>
      <c r="H20" s="17">
        <v>229003</v>
      </c>
      <c r="I20" s="17">
        <v>7141771</v>
      </c>
      <c r="J20" s="17">
        <v>51753484.1</v>
      </c>
    </row>
    <row r="21" spans="1:10" ht="12">
      <c r="A21" s="13" t="s">
        <v>37</v>
      </c>
      <c r="B21" s="20">
        <v>154</v>
      </c>
      <c r="C21" s="20">
        <v>46</v>
      </c>
      <c r="D21" s="20">
        <v>200</v>
      </c>
      <c r="E21" s="20">
        <v>9526034</v>
      </c>
      <c r="F21" s="20">
        <v>4503383</v>
      </c>
      <c r="G21" s="20">
        <v>14029417</v>
      </c>
      <c r="H21" s="20">
        <v>383780</v>
      </c>
      <c r="I21" s="20">
        <v>14413197</v>
      </c>
      <c r="J21" s="20">
        <v>92640394.65</v>
      </c>
    </row>
    <row r="22" ht="12">
      <c r="A22" s="21" t="s">
        <v>38</v>
      </c>
    </row>
    <row r="23" ht="12">
      <c r="A23" s="21" t="s">
        <v>39</v>
      </c>
    </row>
    <row r="24" ht="12">
      <c r="A24" s="22" t="s">
        <v>40</v>
      </c>
    </row>
  </sheetData>
  <sheetProtection selectLockedCells="1" selectUnlockedCells="1"/>
  <mergeCells count="12">
    <mergeCell ref="I4:I5"/>
    <mergeCell ref="B9:J9"/>
    <mergeCell ref="A1:J1"/>
    <mergeCell ref="A3:A5"/>
    <mergeCell ref="B3:D3"/>
    <mergeCell ref="E3:I3"/>
    <mergeCell ref="J3:J5"/>
    <mergeCell ref="B4:B5"/>
    <mergeCell ref="C4:C5"/>
    <mergeCell ref="D4:D5"/>
    <mergeCell ref="E4:G4"/>
    <mergeCell ref="H4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7109375" style="12" customWidth="1"/>
    <col min="2" max="2" width="11.421875" style="12" customWidth="1"/>
    <col min="3" max="3" width="6.7109375" style="12" customWidth="1"/>
    <col min="4" max="4" width="6.00390625" style="12" customWidth="1"/>
    <col min="5" max="5" width="9.7109375" style="12" customWidth="1"/>
    <col min="6" max="6" width="9.421875" style="12" customWidth="1"/>
    <col min="7" max="9" width="9.7109375" style="12" customWidth="1"/>
    <col min="10" max="10" width="10.7109375" style="23" customWidth="1"/>
    <col min="11" max="16384" width="9.28125" style="12" customWidth="1"/>
  </cols>
  <sheetData>
    <row r="1" spans="1:10" ht="27.75" customHeight="1">
      <c r="A1" s="146" t="s">
        <v>188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">
      <c r="A2" s="13"/>
      <c r="B2" s="13"/>
      <c r="C2" s="13"/>
      <c r="D2" s="13"/>
      <c r="E2" s="13"/>
      <c r="F2" s="13"/>
      <c r="G2" s="13"/>
      <c r="H2" s="13"/>
      <c r="I2" s="13"/>
      <c r="J2" s="24"/>
    </row>
    <row r="3" spans="1:12" ht="12.75" customHeight="1">
      <c r="A3" s="147" t="s">
        <v>41</v>
      </c>
      <c r="B3" s="148" t="s">
        <v>26</v>
      </c>
      <c r="C3" s="148"/>
      <c r="D3" s="148"/>
      <c r="E3" s="148" t="s">
        <v>27</v>
      </c>
      <c r="F3" s="148"/>
      <c r="G3" s="148"/>
      <c r="H3" s="148"/>
      <c r="I3" s="148"/>
      <c r="J3" s="149" t="s">
        <v>28</v>
      </c>
      <c r="K3" s="8"/>
      <c r="L3" s="14"/>
    </row>
    <row r="4" spans="1:11" ht="12" customHeight="1">
      <c r="A4" s="147"/>
      <c r="B4" s="151" t="s">
        <v>29</v>
      </c>
      <c r="C4" s="151" t="s">
        <v>30</v>
      </c>
      <c r="D4" s="151" t="s">
        <v>31</v>
      </c>
      <c r="E4" s="152" t="s">
        <v>32</v>
      </c>
      <c r="F4" s="152"/>
      <c r="G4" s="152"/>
      <c r="H4" s="150" t="s">
        <v>33</v>
      </c>
      <c r="I4" s="150" t="s">
        <v>31</v>
      </c>
      <c r="J4" s="149"/>
      <c r="K4" s="8"/>
    </row>
    <row r="5" spans="1:11" ht="24">
      <c r="A5" s="147"/>
      <c r="B5" s="151"/>
      <c r="C5" s="151"/>
      <c r="D5" s="151"/>
      <c r="E5" s="15" t="s">
        <v>34</v>
      </c>
      <c r="F5" s="15" t="s">
        <v>35</v>
      </c>
      <c r="G5" s="15" t="s">
        <v>31</v>
      </c>
      <c r="H5" s="150"/>
      <c r="I5" s="150"/>
      <c r="J5" s="150"/>
      <c r="K5" s="8"/>
    </row>
    <row r="6" spans="1:11" ht="12">
      <c r="A6" s="16">
        <v>2020</v>
      </c>
      <c r="B6" s="25">
        <v>6</v>
      </c>
      <c r="C6" s="25">
        <v>17</v>
      </c>
      <c r="D6" s="25">
        <v>23</v>
      </c>
      <c r="E6" s="25">
        <v>238495</v>
      </c>
      <c r="F6" s="25">
        <v>83699</v>
      </c>
      <c r="G6" s="25">
        <v>322194</v>
      </c>
      <c r="H6" s="25">
        <v>73165</v>
      </c>
      <c r="I6" s="25">
        <v>395359</v>
      </c>
      <c r="J6" s="26">
        <v>1407954</v>
      </c>
      <c r="K6" s="8"/>
    </row>
    <row r="7" spans="1:11" ht="12">
      <c r="A7" s="16">
        <v>2021</v>
      </c>
      <c r="B7" s="12">
        <v>6</v>
      </c>
      <c r="C7" s="12">
        <v>15</v>
      </c>
      <c r="D7" s="12">
        <v>21</v>
      </c>
      <c r="E7" s="12">
        <v>377733</v>
      </c>
      <c r="F7" s="12">
        <v>80221</v>
      </c>
      <c r="G7" s="12">
        <v>457954</v>
      </c>
      <c r="H7" s="12">
        <v>52616</v>
      </c>
      <c r="I7" s="12">
        <v>510570</v>
      </c>
      <c r="J7" s="23">
        <v>2429050</v>
      </c>
      <c r="K7" s="8"/>
    </row>
    <row r="8" ht="6" customHeight="1">
      <c r="K8" s="8"/>
    </row>
    <row r="9" spans="1:11" ht="12" customHeight="1">
      <c r="A9" s="27"/>
      <c r="B9" s="154">
        <v>2022</v>
      </c>
      <c r="C9" s="154"/>
      <c r="D9" s="154"/>
      <c r="E9" s="154"/>
      <c r="F9" s="154"/>
      <c r="G9" s="154"/>
      <c r="H9" s="154"/>
      <c r="I9" s="154"/>
      <c r="J9" s="154"/>
      <c r="K9" s="8"/>
    </row>
    <row r="10" spans="1:11" ht="12">
      <c r="A10" s="28" t="s">
        <v>19</v>
      </c>
      <c r="B10" s="29">
        <v>2</v>
      </c>
      <c r="C10" s="29">
        <v>1</v>
      </c>
      <c r="D10" s="29">
        <v>3</v>
      </c>
      <c r="E10" s="29">
        <v>48497</v>
      </c>
      <c r="F10" s="29">
        <v>18052</v>
      </c>
      <c r="G10" s="29">
        <v>66549</v>
      </c>
      <c r="H10" s="29">
        <v>1252</v>
      </c>
      <c r="I10" s="29">
        <v>67801</v>
      </c>
      <c r="J10" s="29">
        <v>280059</v>
      </c>
      <c r="K10" s="8"/>
    </row>
    <row r="11" spans="1:10" ht="12">
      <c r="A11" s="28" t="s">
        <v>16</v>
      </c>
      <c r="B11" s="29">
        <v>3</v>
      </c>
      <c r="C11" s="29">
        <v>5</v>
      </c>
      <c r="D11" s="29">
        <v>8</v>
      </c>
      <c r="E11" s="29">
        <v>635205</v>
      </c>
      <c r="F11" s="29">
        <v>247976</v>
      </c>
      <c r="G11" s="29">
        <v>883181</v>
      </c>
      <c r="H11" s="29">
        <v>71784</v>
      </c>
      <c r="I11" s="29">
        <v>954965</v>
      </c>
      <c r="J11" s="29">
        <v>4544139</v>
      </c>
    </row>
    <row r="12" spans="1:10" ht="12">
      <c r="A12" s="28" t="s">
        <v>21</v>
      </c>
      <c r="B12" s="29">
        <v>1</v>
      </c>
      <c r="C12" s="29">
        <v>1</v>
      </c>
      <c r="D12" s="29">
        <v>2</v>
      </c>
      <c r="E12" s="29">
        <v>9258</v>
      </c>
      <c r="F12" s="29">
        <v>4402</v>
      </c>
      <c r="G12" s="29">
        <v>13660</v>
      </c>
      <c r="H12" s="29">
        <v>11264</v>
      </c>
      <c r="I12" s="29">
        <v>24924</v>
      </c>
      <c r="J12" s="29">
        <v>36110</v>
      </c>
    </row>
    <row r="13" spans="1:10" ht="12">
      <c r="A13" s="28" t="s">
        <v>18</v>
      </c>
      <c r="B13" s="29">
        <v>1</v>
      </c>
      <c r="C13" s="67">
        <v>0</v>
      </c>
      <c r="D13" s="29">
        <v>1</v>
      </c>
      <c r="E13" s="29">
        <v>9209</v>
      </c>
      <c r="F13" s="29">
        <v>3595</v>
      </c>
      <c r="G13" s="29">
        <v>12804</v>
      </c>
      <c r="H13" s="29">
        <v>0</v>
      </c>
      <c r="I13" s="29">
        <v>12804</v>
      </c>
      <c r="J13" s="29">
        <v>44907</v>
      </c>
    </row>
    <row r="14" spans="1:10" ht="12">
      <c r="A14" s="28" t="s">
        <v>15</v>
      </c>
      <c r="B14" s="29">
        <v>0</v>
      </c>
      <c r="C14" s="29">
        <v>3</v>
      </c>
      <c r="D14" s="29">
        <v>3</v>
      </c>
      <c r="E14" s="29">
        <v>0</v>
      </c>
      <c r="F14" s="29">
        <v>0</v>
      </c>
      <c r="G14" s="29">
        <v>0</v>
      </c>
      <c r="H14" s="29">
        <v>9490</v>
      </c>
      <c r="I14" s="29">
        <v>9490</v>
      </c>
      <c r="J14" s="29">
        <v>0</v>
      </c>
    </row>
    <row r="15" spans="1:10" ht="12">
      <c r="A15" s="28" t="s">
        <v>22</v>
      </c>
      <c r="B15" s="29">
        <v>0</v>
      </c>
      <c r="C15" s="29">
        <v>1</v>
      </c>
      <c r="D15" s="29">
        <v>1</v>
      </c>
      <c r="E15" s="29">
        <v>0</v>
      </c>
      <c r="F15" s="29">
        <v>0</v>
      </c>
      <c r="G15" s="29">
        <v>0</v>
      </c>
      <c r="H15" s="29">
        <v>2155</v>
      </c>
      <c r="I15" s="29">
        <v>2155</v>
      </c>
      <c r="J15" s="29">
        <v>0</v>
      </c>
    </row>
    <row r="16" spans="1:10" ht="12">
      <c r="A16" s="28" t="s">
        <v>20</v>
      </c>
      <c r="B16" s="29">
        <v>0</v>
      </c>
      <c r="C16" s="29">
        <v>4</v>
      </c>
      <c r="D16" s="29">
        <v>4</v>
      </c>
      <c r="E16" s="29">
        <v>0</v>
      </c>
      <c r="F16" s="29">
        <v>0</v>
      </c>
      <c r="G16" s="29">
        <v>0</v>
      </c>
      <c r="H16" s="29">
        <v>1929</v>
      </c>
      <c r="I16" s="29">
        <v>1929</v>
      </c>
      <c r="J16" s="29">
        <v>0</v>
      </c>
    </row>
    <row r="17" spans="1:10" ht="12">
      <c r="A17" s="30" t="s">
        <v>23</v>
      </c>
      <c r="B17" s="31">
        <v>7</v>
      </c>
      <c r="C17" s="31">
        <v>15</v>
      </c>
      <c r="D17" s="31">
        <v>22</v>
      </c>
      <c r="E17" s="31">
        <v>702169</v>
      </c>
      <c r="F17" s="31">
        <v>274025</v>
      </c>
      <c r="G17" s="31">
        <v>976194</v>
      </c>
      <c r="H17" s="31">
        <v>97874</v>
      </c>
      <c r="I17" s="31">
        <v>1074068</v>
      </c>
      <c r="J17" s="31">
        <v>4905215</v>
      </c>
    </row>
    <row r="18" spans="1:10" s="8" customFormat="1" ht="12">
      <c r="A18" s="28" t="s">
        <v>36</v>
      </c>
      <c r="B18" s="29">
        <v>42</v>
      </c>
      <c r="C18" s="29">
        <v>53</v>
      </c>
      <c r="D18" s="29">
        <v>95</v>
      </c>
      <c r="E18" s="29">
        <v>2350892</v>
      </c>
      <c r="F18" s="29">
        <v>4911940</v>
      </c>
      <c r="G18" s="29">
        <v>7262832</v>
      </c>
      <c r="H18" s="29">
        <v>8559631</v>
      </c>
      <c r="I18" s="29">
        <v>15822463</v>
      </c>
      <c r="J18" s="29">
        <v>20503470</v>
      </c>
    </row>
    <row r="19" spans="1:10" ht="12">
      <c r="A19" s="32" t="s">
        <v>37</v>
      </c>
      <c r="B19" s="33">
        <v>117</v>
      </c>
      <c r="C19" s="33">
        <v>138</v>
      </c>
      <c r="D19" s="33">
        <v>255</v>
      </c>
      <c r="E19" s="33">
        <v>6977642</v>
      </c>
      <c r="F19" s="33">
        <v>6675870</v>
      </c>
      <c r="G19" s="33">
        <v>13653512</v>
      </c>
      <c r="H19" s="33">
        <v>11898026</v>
      </c>
      <c r="I19" s="33">
        <v>25551538</v>
      </c>
      <c r="J19" s="33">
        <v>70392516.48</v>
      </c>
    </row>
    <row r="20" ht="12">
      <c r="A20" s="21" t="s">
        <v>38</v>
      </c>
    </row>
    <row r="21" ht="12">
      <c r="A21" s="21" t="s">
        <v>39</v>
      </c>
    </row>
    <row r="22" ht="12">
      <c r="A22" s="22" t="s">
        <v>40</v>
      </c>
    </row>
  </sheetData>
  <sheetProtection selectLockedCells="1" selectUnlockedCells="1"/>
  <mergeCells count="12">
    <mergeCell ref="I4:I5"/>
    <mergeCell ref="B9:J9"/>
    <mergeCell ref="A1:J1"/>
    <mergeCell ref="A3:A5"/>
    <mergeCell ref="B3:D3"/>
    <mergeCell ref="E3:I3"/>
    <mergeCell ref="J3:J5"/>
    <mergeCell ref="B4:B5"/>
    <mergeCell ref="C4:C5"/>
    <mergeCell ref="D4:D5"/>
    <mergeCell ref="E4:G4"/>
    <mergeCell ref="H4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14" sqref="M14"/>
    </sheetView>
  </sheetViews>
  <sheetFormatPr defaultColWidth="9.28125" defaultRowHeight="12.75"/>
  <cols>
    <col min="1" max="1" width="16.00390625" style="12" customWidth="1"/>
    <col min="2" max="4" width="9.28125" style="12" customWidth="1"/>
    <col min="5" max="5" width="2.28125" style="12" customWidth="1"/>
    <col min="6" max="6" width="11.57421875" style="12" customWidth="1"/>
    <col min="7" max="9" width="9.28125" style="12" customWidth="1"/>
    <col min="10" max="10" width="7.57421875" style="12" customWidth="1"/>
    <col min="11" max="16384" width="9.28125" style="12" customWidth="1"/>
  </cols>
  <sheetData>
    <row r="1" spans="1:9" ht="38.25" customHeight="1">
      <c r="A1" s="155" t="s">
        <v>169</v>
      </c>
      <c r="B1" s="155"/>
      <c r="C1" s="155"/>
      <c r="D1" s="155"/>
      <c r="E1" s="155"/>
      <c r="F1" s="155"/>
      <c r="G1" s="155"/>
      <c r="H1" s="155"/>
      <c r="I1" s="34"/>
    </row>
    <row r="2" spans="1:9" ht="12">
      <c r="A2" s="13"/>
      <c r="B2" s="13"/>
      <c r="C2" s="13"/>
      <c r="D2" s="13"/>
      <c r="E2" s="13"/>
      <c r="F2" s="13"/>
      <c r="G2" s="13"/>
      <c r="H2" s="13"/>
      <c r="I2" s="35"/>
    </row>
    <row r="3" spans="1:11" s="8" customFormat="1" ht="12.75" customHeight="1" thickBot="1">
      <c r="A3" s="156" t="s">
        <v>42</v>
      </c>
      <c r="B3" s="157" t="s">
        <v>43</v>
      </c>
      <c r="C3" s="157"/>
      <c r="D3" s="157"/>
      <c r="E3" s="37"/>
      <c r="F3" s="157" t="s">
        <v>44</v>
      </c>
      <c r="G3" s="157"/>
      <c r="H3" s="157"/>
      <c r="I3" s="37"/>
      <c r="K3" s="14"/>
    </row>
    <row r="4" spans="1:9" s="8" customFormat="1" ht="12">
      <c r="A4" s="156"/>
      <c r="B4" s="10">
        <v>2020</v>
      </c>
      <c r="C4" s="10">
        <v>2021</v>
      </c>
      <c r="D4" s="10">
        <v>2022</v>
      </c>
      <c r="E4" s="10"/>
      <c r="F4" s="10">
        <v>2020</v>
      </c>
      <c r="G4" s="10">
        <v>2021</v>
      </c>
      <c r="H4" s="10">
        <v>2022</v>
      </c>
      <c r="I4" s="38"/>
    </row>
    <row r="5" spans="1:9" s="8" customFormat="1" ht="12">
      <c r="A5" s="8" t="s">
        <v>23</v>
      </c>
      <c r="B5" s="8">
        <v>30.3</v>
      </c>
      <c r="C5" s="8">
        <v>11.8</v>
      </c>
      <c r="D5" s="8">
        <v>26.5</v>
      </c>
      <c r="E5" s="39"/>
      <c r="F5" s="8">
        <v>28.3</v>
      </c>
      <c r="G5" s="8">
        <v>11.6</v>
      </c>
      <c r="H5" s="8">
        <v>23.2</v>
      </c>
      <c r="I5" s="9"/>
    </row>
    <row r="6" spans="1:9" ht="12">
      <c r="A6" s="12" t="s">
        <v>36</v>
      </c>
      <c r="B6" s="12">
        <v>30.5</v>
      </c>
      <c r="C6" s="12">
        <v>11.4</v>
      </c>
      <c r="D6" s="56">
        <v>26</v>
      </c>
      <c r="E6" s="40"/>
      <c r="F6" s="12">
        <v>29.7</v>
      </c>
      <c r="G6" s="12">
        <v>13.9</v>
      </c>
      <c r="H6" s="12">
        <v>24.6</v>
      </c>
      <c r="I6" s="41"/>
    </row>
    <row r="7" spans="1:9" ht="12.75" thickBot="1">
      <c r="A7" s="13" t="s">
        <v>37</v>
      </c>
      <c r="B7" s="42">
        <v>27.3</v>
      </c>
      <c r="C7" s="42">
        <v>8.9</v>
      </c>
      <c r="D7" s="42">
        <v>22.6</v>
      </c>
      <c r="E7" s="42"/>
      <c r="F7" s="42">
        <v>25.3</v>
      </c>
      <c r="G7" s="42">
        <v>10.3</v>
      </c>
      <c r="H7" s="42">
        <v>20.7</v>
      </c>
      <c r="I7" s="41"/>
    </row>
    <row r="8" ht="12">
      <c r="A8" s="21" t="s">
        <v>45</v>
      </c>
    </row>
    <row r="10" spans="1:11" ht="12.75">
      <c r="A10"/>
      <c r="B10"/>
      <c r="C10"/>
      <c r="D10"/>
      <c r="E10"/>
      <c r="F10"/>
      <c r="G10"/>
      <c r="H10"/>
      <c r="I10"/>
      <c r="J10"/>
      <c r="K10"/>
    </row>
    <row r="11" spans="1:11" ht="12.75">
      <c r="A11"/>
      <c r="B11"/>
      <c r="C11"/>
      <c r="D11"/>
      <c r="E11"/>
      <c r="F11"/>
      <c r="G11"/>
      <c r="H11"/>
      <c r="I11"/>
      <c r="J1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</sheetData>
  <sheetProtection selectLockedCells="1" selectUnlockedCells="1"/>
  <mergeCells count="4">
    <mergeCell ref="A1:H1"/>
    <mergeCell ref="A3:A4"/>
    <mergeCell ref="B3:D3"/>
    <mergeCell ref="F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16.28125" style="0" customWidth="1"/>
  </cols>
  <sheetData>
    <row r="1" spans="1:13" ht="12.75" customHeight="1">
      <c r="A1" s="71" t="s">
        <v>163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5" thickBot="1">
      <c r="A2" s="128"/>
      <c r="B2" s="128"/>
      <c r="C2" s="128"/>
      <c r="D2" s="128"/>
      <c r="E2" s="128"/>
      <c r="F2" s="128"/>
      <c r="G2" s="129"/>
      <c r="H2" s="129"/>
      <c r="I2" s="129"/>
      <c r="J2" s="103"/>
      <c r="K2" s="103"/>
      <c r="L2" s="103"/>
      <c r="M2" s="103"/>
    </row>
    <row r="3" spans="1:13" ht="24" customHeight="1" thickBot="1">
      <c r="A3" s="160" t="s">
        <v>127</v>
      </c>
      <c r="B3" s="161" t="s">
        <v>128</v>
      </c>
      <c r="C3" s="161"/>
      <c r="D3" s="162" t="s">
        <v>129</v>
      </c>
      <c r="E3" s="162"/>
      <c r="F3" s="163" t="s">
        <v>164</v>
      </c>
      <c r="G3" s="164" t="s">
        <v>165</v>
      </c>
      <c r="H3" s="164"/>
      <c r="I3" s="165" t="s">
        <v>166</v>
      </c>
      <c r="J3" s="141" t="s">
        <v>167</v>
      </c>
      <c r="K3" s="141"/>
      <c r="L3" s="141"/>
      <c r="M3" s="141"/>
    </row>
    <row r="4" spans="1:13" ht="13.5" thickBot="1">
      <c r="A4" s="160"/>
      <c r="B4" s="166" t="s">
        <v>130</v>
      </c>
      <c r="C4" s="166" t="s">
        <v>131</v>
      </c>
      <c r="D4" s="159" t="s">
        <v>31</v>
      </c>
      <c r="E4" s="159" t="s">
        <v>132</v>
      </c>
      <c r="F4" s="163"/>
      <c r="G4" s="159" t="s">
        <v>31</v>
      </c>
      <c r="H4" s="159" t="s">
        <v>133</v>
      </c>
      <c r="I4" s="165"/>
      <c r="J4" s="137" t="s">
        <v>31</v>
      </c>
      <c r="K4" s="137" t="s">
        <v>134</v>
      </c>
      <c r="L4" s="137" t="s">
        <v>135</v>
      </c>
      <c r="M4" s="137" t="s">
        <v>136</v>
      </c>
    </row>
    <row r="5" spans="1:13" ht="12.75">
      <c r="A5" s="160"/>
      <c r="B5" s="166"/>
      <c r="C5" s="166"/>
      <c r="D5" s="159"/>
      <c r="E5" s="159"/>
      <c r="F5" s="163"/>
      <c r="G5" s="159"/>
      <c r="H5" s="159"/>
      <c r="I5" s="165"/>
      <c r="J5" s="137"/>
      <c r="K5" s="137"/>
      <c r="L5" s="137"/>
      <c r="M5" s="137"/>
    </row>
    <row r="6" spans="1:13" ht="12.75">
      <c r="A6" s="104">
        <v>2020</v>
      </c>
      <c r="B6" s="84">
        <v>263</v>
      </c>
      <c r="C6" s="84">
        <v>237</v>
      </c>
      <c r="D6" s="84">
        <v>9111075</v>
      </c>
      <c r="E6" s="84">
        <v>6964593</v>
      </c>
      <c r="F6" s="84">
        <v>48900</v>
      </c>
      <c r="G6" s="84">
        <v>1780</v>
      </c>
      <c r="H6" s="105">
        <v>820.16</v>
      </c>
      <c r="I6" s="84">
        <v>31953235</v>
      </c>
      <c r="J6" s="84">
        <v>1424563</v>
      </c>
      <c r="K6" s="84">
        <v>1146903</v>
      </c>
      <c r="L6" s="84">
        <v>140495</v>
      </c>
      <c r="M6" s="84">
        <v>137165</v>
      </c>
    </row>
    <row r="7" spans="1:13" ht="12.75">
      <c r="A7" s="104">
        <v>2021</v>
      </c>
      <c r="B7" s="84">
        <v>262</v>
      </c>
      <c r="C7" s="84">
        <v>234</v>
      </c>
      <c r="D7" s="84">
        <v>9317710</v>
      </c>
      <c r="E7" s="84">
        <v>7149543</v>
      </c>
      <c r="F7" s="84">
        <v>43830</v>
      </c>
      <c r="G7" s="84">
        <v>1612</v>
      </c>
      <c r="H7" s="105">
        <v>818.5</v>
      </c>
      <c r="I7" s="84">
        <v>33121150</v>
      </c>
      <c r="J7" s="84">
        <v>1833104</v>
      </c>
      <c r="K7" s="84">
        <v>1425528</v>
      </c>
      <c r="L7" s="84">
        <v>208077</v>
      </c>
      <c r="M7" s="84">
        <v>199499</v>
      </c>
    </row>
    <row r="8" spans="1:13" ht="12.75">
      <c r="A8" s="106"/>
      <c r="B8" s="138">
        <v>2022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3" ht="12.75">
      <c r="A9" s="103" t="s">
        <v>73</v>
      </c>
      <c r="B9" s="107">
        <v>14</v>
      </c>
      <c r="C9" s="107">
        <v>7</v>
      </c>
      <c r="D9" s="107">
        <v>401517</v>
      </c>
      <c r="E9" s="107">
        <v>287137</v>
      </c>
      <c r="F9" s="107">
        <v>94</v>
      </c>
      <c r="G9" s="107">
        <v>53</v>
      </c>
      <c r="H9" s="108">
        <v>39.74</v>
      </c>
      <c r="I9" s="107">
        <v>1452497</v>
      </c>
      <c r="J9" s="107">
        <f>K9+L9+M9</f>
        <v>49262</v>
      </c>
      <c r="K9" s="107">
        <v>43587</v>
      </c>
      <c r="L9" s="107">
        <v>2898</v>
      </c>
      <c r="M9" s="107">
        <v>2777</v>
      </c>
    </row>
    <row r="10" spans="1:13" ht="12.75">
      <c r="A10" s="103" t="s">
        <v>14</v>
      </c>
      <c r="B10" s="107">
        <f>B11+B12</f>
        <v>32</v>
      </c>
      <c r="C10" s="107">
        <f>C11+C12</f>
        <v>29</v>
      </c>
      <c r="D10" s="107">
        <f aca="true" t="shared" si="0" ref="D10:I10">D11</f>
        <v>768841</v>
      </c>
      <c r="E10" s="107">
        <f t="shared" si="0"/>
        <v>676887</v>
      </c>
      <c r="F10" s="107">
        <f t="shared" si="0"/>
        <v>179</v>
      </c>
      <c r="G10" s="107">
        <f t="shared" si="0"/>
        <v>159</v>
      </c>
      <c r="H10" s="108">
        <f t="shared" si="0"/>
        <v>73.97</v>
      </c>
      <c r="I10" s="107">
        <f t="shared" si="0"/>
        <v>2412699</v>
      </c>
      <c r="J10" s="107">
        <f>K10+L10+M10</f>
        <v>109759</v>
      </c>
      <c r="K10" s="107">
        <f>K11</f>
        <v>107355</v>
      </c>
      <c r="L10" s="107">
        <f>L11</f>
        <v>1356</v>
      </c>
      <c r="M10" s="107">
        <f>M11</f>
        <v>1048</v>
      </c>
    </row>
    <row r="11" spans="1:13" ht="12.75">
      <c r="A11" s="109" t="s">
        <v>137</v>
      </c>
      <c r="B11" s="110">
        <v>29</v>
      </c>
      <c r="C11" s="110">
        <v>29</v>
      </c>
      <c r="D11" s="110">
        <v>768841</v>
      </c>
      <c r="E11" s="110">
        <v>676887</v>
      </c>
      <c r="F11" s="110">
        <v>179</v>
      </c>
      <c r="G11" s="110">
        <v>159</v>
      </c>
      <c r="H11" s="111">
        <v>73.97</v>
      </c>
      <c r="I11" s="110">
        <v>2412699</v>
      </c>
      <c r="J11" s="107">
        <f>K11+L11+M11</f>
        <v>109759</v>
      </c>
      <c r="K11" s="110">
        <v>107355</v>
      </c>
      <c r="L11" s="110">
        <v>1356</v>
      </c>
      <c r="M11" s="110">
        <v>1048</v>
      </c>
    </row>
    <row r="12" spans="1:13" ht="12.75">
      <c r="A12" s="109" t="s">
        <v>138</v>
      </c>
      <c r="B12" s="110">
        <v>3</v>
      </c>
      <c r="C12" s="110">
        <v>0</v>
      </c>
      <c r="D12" s="112" t="s">
        <v>24</v>
      </c>
      <c r="E12" s="112" t="s">
        <v>24</v>
      </c>
      <c r="F12" s="112" t="s">
        <v>24</v>
      </c>
      <c r="G12" s="112" t="s">
        <v>24</v>
      </c>
      <c r="H12" s="113" t="s">
        <v>24</v>
      </c>
      <c r="I12" s="112" t="s">
        <v>24</v>
      </c>
      <c r="J12" s="130" t="s">
        <v>24</v>
      </c>
      <c r="K12" s="112" t="s">
        <v>24</v>
      </c>
      <c r="L12" s="112" t="s">
        <v>24</v>
      </c>
      <c r="M12" s="112" t="s">
        <v>24</v>
      </c>
    </row>
    <row r="13" spans="1:13" ht="12.75">
      <c r="A13" s="103" t="s">
        <v>15</v>
      </c>
      <c r="B13" s="107">
        <v>19</v>
      </c>
      <c r="C13" s="107">
        <v>15</v>
      </c>
      <c r="D13" s="107">
        <v>813999</v>
      </c>
      <c r="E13" s="107">
        <v>610754</v>
      </c>
      <c r="F13" s="107">
        <v>449</v>
      </c>
      <c r="G13" s="107">
        <v>103</v>
      </c>
      <c r="H13" s="108">
        <v>76.56</v>
      </c>
      <c r="I13" s="107">
        <v>2870879</v>
      </c>
      <c r="J13" s="107">
        <f aca="true" t="shared" si="1" ref="J13:J23">K13+L13+M13</f>
        <v>252875</v>
      </c>
      <c r="K13" s="107">
        <v>171986</v>
      </c>
      <c r="L13" s="107">
        <v>38066</v>
      </c>
      <c r="M13" s="107">
        <v>42823</v>
      </c>
    </row>
    <row r="14" spans="1:13" ht="12.75">
      <c r="A14" s="103" t="s">
        <v>16</v>
      </c>
      <c r="B14" s="107">
        <f aca="true" t="shared" si="2" ref="B14:I14">B15+B16+B17</f>
        <v>56</v>
      </c>
      <c r="C14" s="107">
        <f t="shared" si="2"/>
        <v>55</v>
      </c>
      <c r="D14" s="107">
        <f t="shared" si="2"/>
        <v>2489901</v>
      </c>
      <c r="E14" s="107">
        <f t="shared" si="2"/>
        <v>2139773</v>
      </c>
      <c r="F14" s="107">
        <f t="shared" si="2"/>
        <v>1093</v>
      </c>
      <c r="G14" s="107">
        <f t="shared" si="2"/>
        <v>674</v>
      </c>
      <c r="H14" s="108">
        <f t="shared" si="2"/>
        <v>321.41999999999996</v>
      </c>
      <c r="I14" s="107">
        <f t="shared" si="2"/>
        <v>12762854</v>
      </c>
      <c r="J14" s="107">
        <f t="shared" si="1"/>
        <v>826684</v>
      </c>
      <c r="K14" s="107">
        <f>K15+K16+K17</f>
        <v>656667</v>
      </c>
      <c r="L14" s="107">
        <f>L15+L16+L17</f>
        <v>86249</v>
      </c>
      <c r="M14" s="107">
        <f>M15+M16+M17</f>
        <v>83768</v>
      </c>
    </row>
    <row r="15" spans="1:13" ht="12.75">
      <c r="A15" s="109" t="s">
        <v>139</v>
      </c>
      <c r="B15" s="110">
        <v>13</v>
      </c>
      <c r="C15" s="110">
        <v>13</v>
      </c>
      <c r="D15" s="110">
        <v>666103</v>
      </c>
      <c r="E15" s="110">
        <v>518196</v>
      </c>
      <c r="F15" s="110">
        <v>292</v>
      </c>
      <c r="G15" s="110">
        <v>116</v>
      </c>
      <c r="H15" s="111">
        <v>56.19</v>
      </c>
      <c r="I15" s="110">
        <v>2592382</v>
      </c>
      <c r="J15" s="107">
        <f t="shared" si="1"/>
        <v>165687</v>
      </c>
      <c r="K15" s="110">
        <v>108789</v>
      </c>
      <c r="L15" s="110">
        <v>29031</v>
      </c>
      <c r="M15" s="110">
        <v>27867</v>
      </c>
    </row>
    <row r="16" spans="1:13" ht="12.75">
      <c r="A16" s="109" t="s">
        <v>140</v>
      </c>
      <c r="B16" s="110">
        <v>29</v>
      </c>
      <c r="C16" s="110">
        <v>28</v>
      </c>
      <c r="D16" s="110">
        <v>1394577</v>
      </c>
      <c r="E16" s="110">
        <v>1222645</v>
      </c>
      <c r="F16" s="110">
        <v>730</v>
      </c>
      <c r="G16" s="110">
        <v>480</v>
      </c>
      <c r="H16" s="111">
        <v>226.96</v>
      </c>
      <c r="I16" s="110">
        <v>9234063</v>
      </c>
      <c r="J16" s="107">
        <f t="shared" si="1"/>
        <v>544029</v>
      </c>
      <c r="K16" s="110">
        <v>454118</v>
      </c>
      <c r="L16" s="110">
        <v>45311</v>
      </c>
      <c r="M16" s="110">
        <v>44600</v>
      </c>
    </row>
    <row r="17" spans="1:13" ht="12.75">
      <c r="A17" s="109" t="s">
        <v>141</v>
      </c>
      <c r="B17" s="110">
        <v>14</v>
      </c>
      <c r="C17" s="110">
        <v>14</v>
      </c>
      <c r="D17" s="110">
        <v>429221</v>
      </c>
      <c r="E17" s="110">
        <v>398932</v>
      </c>
      <c r="F17" s="110">
        <v>71</v>
      </c>
      <c r="G17" s="110">
        <v>78</v>
      </c>
      <c r="H17" s="111">
        <v>38.27</v>
      </c>
      <c r="I17" s="110">
        <v>936409</v>
      </c>
      <c r="J17" s="107">
        <f t="shared" si="1"/>
        <v>116968</v>
      </c>
      <c r="K17" s="110">
        <v>93760</v>
      </c>
      <c r="L17" s="110">
        <v>11907</v>
      </c>
      <c r="M17" s="110">
        <v>11301</v>
      </c>
    </row>
    <row r="18" spans="1:13" ht="12.75">
      <c r="A18" s="103" t="s">
        <v>17</v>
      </c>
      <c r="B18" s="107">
        <v>16</v>
      </c>
      <c r="C18" s="107">
        <v>16</v>
      </c>
      <c r="D18" s="107">
        <v>1048017</v>
      </c>
      <c r="E18" s="107">
        <v>715788</v>
      </c>
      <c r="F18" s="107">
        <v>465</v>
      </c>
      <c r="G18" s="107">
        <v>129</v>
      </c>
      <c r="H18" s="108">
        <v>71.17</v>
      </c>
      <c r="I18" s="107">
        <v>3119349</v>
      </c>
      <c r="J18" s="107">
        <f t="shared" si="1"/>
        <v>105933</v>
      </c>
      <c r="K18" s="107">
        <v>101029</v>
      </c>
      <c r="L18" s="107">
        <v>2318</v>
      </c>
      <c r="M18" s="107">
        <v>2586</v>
      </c>
    </row>
    <row r="19" spans="1:13" ht="12.75">
      <c r="A19" s="103" t="s">
        <v>18</v>
      </c>
      <c r="B19" s="107">
        <f>B20+B21</f>
        <v>34</v>
      </c>
      <c r="C19" s="107">
        <f>C20+C21</f>
        <v>33</v>
      </c>
      <c r="D19" s="107">
        <f>SUM(D20:D21)</f>
        <v>614329</v>
      </c>
      <c r="E19" s="107">
        <f>SUM(E20:E21)</f>
        <v>569002</v>
      </c>
      <c r="F19" s="107">
        <f>F20</f>
        <v>64</v>
      </c>
      <c r="G19" s="107">
        <f>G20+G21</f>
        <v>155</v>
      </c>
      <c r="H19" s="108">
        <f>H20+H21</f>
        <v>65.65</v>
      </c>
      <c r="I19" s="107">
        <f>I20</f>
        <v>2556084</v>
      </c>
      <c r="J19" s="107">
        <f t="shared" si="1"/>
        <v>347875</v>
      </c>
      <c r="K19" s="107">
        <f>K20+K21</f>
        <v>212775</v>
      </c>
      <c r="L19" s="107">
        <f>L20+L21</f>
        <v>68712</v>
      </c>
      <c r="M19" s="107">
        <f>M20+M21</f>
        <v>66388</v>
      </c>
    </row>
    <row r="20" spans="1:13" ht="12.75">
      <c r="A20" s="109" t="s">
        <v>142</v>
      </c>
      <c r="B20" s="110">
        <v>30</v>
      </c>
      <c r="C20" s="110">
        <v>30</v>
      </c>
      <c r="D20" s="110">
        <v>614329</v>
      </c>
      <c r="E20" s="110">
        <v>569002</v>
      </c>
      <c r="F20" s="110">
        <v>64</v>
      </c>
      <c r="G20" s="110">
        <v>154</v>
      </c>
      <c r="H20" s="111">
        <v>65.4</v>
      </c>
      <c r="I20" s="110">
        <v>2556084</v>
      </c>
      <c r="J20" s="107">
        <f t="shared" si="1"/>
        <v>347266</v>
      </c>
      <c r="K20" s="110">
        <v>212166</v>
      </c>
      <c r="L20" s="110">
        <v>68712</v>
      </c>
      <c r="M20" s="110">
        <v>66388</v>
      </c>
    </row>
    <row r="21" spans="1:13" ht="12.75">
      <c r="A21" s="109" t="s">
        <v>143</v>
      </c>
      <c r="B21" s="110">
        <v>4</v>
      </c>
      <c r="C21" s="110">
        <v>3</v>
      </c>
      <c r="D21" s="112" t="s">
        <v>24</v>
      </c>
      <c r="E21" s="112" t="s">
        <v>24</v>
      </c>
      <c r="F21" s="110">
        <v>0</v>
      </c>
      <c r="G21" s="110">
        <v>1</v>
      </c>
      <c r="H21" s="111">
        <v>0.25</v>
      </c>
      <c r="I21" s="112" t="s">
        <v>24</v>
      </c>
      <c r="J21" s="107">
        <f t="shared" si="1"/>
        <v>609</v>
      </c>
      <c r="K21" s="110">
        <v>609</v>
      </c>
      <c r="L21" s="110">
        <v>0</v>
      </c>
      <c r="M21" s="110">
        <v>0</v>
      </c>
    </row>
    <row r="22" spans="1:13" ht="12.75">
      <c r="A22" s="103" t="s">
        <v>19</v>
      </c>
      <c r="B22" s="107">
        <f>B23+B24</f>
        <v>36</v>
      </c>
      <c r="C22" s="107">
        <f>C23+C24</f>
        <v>31</v>
      </c>
      <c r="D22" s="107">
        <f aca="true" t="shared" si="3" ref="D22:I22">D23</f>
        <v>920126</v>
      </c>
      <c r="E22" s="107">
        <f t="shared" si="3"/>
        <v>685835</v>
      </c>
      <c r="F22" s="107">
        <f t="shared" si="3"/>
        <v>159</v>
      </c>
      <c r="G22" s="107">
        <f t="shared" si="3"/>
        <v>142</v>
      </c>
      <c r="H22" s="108">
        <f t="shared" si="3"/>
        <v>69.46</v>
      </c>
      <c r="I22" s="107">
        <f t="shared" si="3"/>
        <v>2042335</v>
      </c>
      <c r="J22" s="107">
        <f t="shared" si="1"/>
        <v>139116</v>
      </c>
      <c r="K22" s="107">
        <f>K23</f>
        <v>127051</v>
      </c>
      <c r="L22" s="107">
        <f>L23</f>
        <v>6092</v>
      </c>
      <c r="M22" s="107">
        <f>M23</f>
        <v>5973</v>
      </c>
    </row>
    <row r="23" spans="1:13" ht="12.75">
      <c r="A23" s="109" t="s">
        <v>144</v>
      </c>
      <c r="B23" s="110">
        <v>22</v>
      </c>
      <c r="C23" s="110">
        <v>22</v>
      </c>
      <c r="D23" s="110">
        <v>920126</v>
      </c>
      <c r="E23" s="110">
        <v>685835</v>
      </c>
      <c r="F23" s="110">
        <v>159</v>
      </c>
      <c r="G23" s="110">
        <v>142</v>
      </c>
      <c r="H23" s="111">
        <v>69.46</v>
      </c>
      <c r="I23" s="110">
        <v>2042335</v>
      </c>
      <c r="J23" s="107">
        <f t="shared" si="1"/>
        <v>139116</v>
      </c>
      <c r="K23" s="110">
        <v>127051</v>
      </c>
      <c r="L23" s="110">
        <v>6092</v>
      </c>
      <c r="M23" s="110">
        <v>5973</v>
      </c>
    </row>
    <row r="24" spans="1:13" ht="12.75">
      <c r="A24" s="109" t="s">
        <v>145</v>
      </c>
      <c r="B24" s="110">
        <v>14</v>
      </c>
      <c r="C24" s="110">
        <v>9</v>
      </c>
      <c r="D24" s="112" t="s">
        <v>24</v>
      </c>
      <c r="E24" s="112" t="s">
        <v>24</v>
      </c>
      <c r="F24" s="112" t="s">
        <v>24</v>
      </c>
      <c r="G24" s="112" t="s">
        <v>24</v>
      </c>
      <c r="H24" s="112" t="s">
        <v>24</v>
      </c>
      <c r="I24" s="112" t="s">
        <v>24</v>
      </c>
      <c r="J24" s="130" t="s">
        <v>24</v>
      </c>
      <c r="K24" s="112" t="s">
        <v>24</v>
      </c>
      <c r="L24" s="112" t="s">
        <v>24</v>
      </c>
      <c r="M24" s="112" t="s">
        <v>24</v>
      </c>
    </row>
    <row r="25" spans="1:13" ht="12.75">
      <c r="A25" s="103" t="s">
        <v>20</v>
      </c>
      <c r="B25" s="107">
        <v>33</v>
      </c>
      <c r="C25" s="107">
        <v>29</v>
      </c>
      <c r="D25" s="107">
        <v>1409381</v>
      </c>
      <c r="E25" s="107">
        <v>789550</v>
      </c>
      <c r="F25" s="107">
        <v>943</v>
      </c>
      <c r="G25" s="107">
        <v>183</v>
      </c>
      <c r="H25" s="108">
        <v>66.22</v>
      </c>
      <c r="I25" s="107">
        <v>1993231</v>
      </c>
      <c r="J25" s="107">
        <f>K25+L25+M25</f>
        <v>88659</v>
      </c>
      <c r="K25" s="107">
        <v>86451</v>
      </c>
      <c r="L25" s="107">
        <v>1114</v>
      </c>
      <c r="M25" s="107">
        <v>1094</v>
      </c>
    </row>
    <row r="26" spans="1:13" ht="12.75">
      <c r="A26" s="103" t="s">
        <v>21</v>
      </c>
      <c r="B26" s="107">
        <f>B27+B28</f>
        <v>17</v>
      </c>
      <c r="C26" s="107">
        <f>C27+C28</f>
        <v>14</v>
      </c>
      <c r="D26" s="107">
        <f aca="true" t="shared" si="4" ref="D26:I26">D27</f>
        <v>600459</v>
      </c>
      <c r="E26" s="107">
        <f t="shared" si="4"/>
        <v>531163</v>
      </c>
      <c r="F26" s="107">
        <f t="shared" si="4"/>
        <v>602</v>
      </c>
      <c r="G26" s="107">
        <f t="shared" si="4"/>
        <v>67</v>
      </c>
      <c r="H26" s="108">
        <f t="shared" si="4"/>
        <v>38.4</v>
      </c>
      <c r="I26" s="107">
        <f t="shared" si="4"/>
        <v>1439501</v>
      </c>
      <c r="J26" s="107">
        <f>K26+L26+M26</f>
        <v>116086</v>
      </c>
      <c r="K26" s="107">
        <f>K27</f>
        <v>103170</v>
      </c>
      <c r="L26" s="107">
        <f>L27</f>
        <v>6558</v>
      </c>
      <c r="M26" s="107">
        <f>M27</f>
        <v>6358</v>
      </c>
    </row>
    <row r="27" spans="1:13" ht="12.75">
      <c r="A27" s="109" t="s">
        <v>146</v>
      </c>
      <c r="B27" s="110">
        <v>15</v>
      </c>
      <c r="C27" s="110">
        <v>13</v>
      </c>
      <c r="D27" s="110">
        <v>600459</v>
      </c>
      <c r="E27" s="110">
        <v>531163</v>
      </c>
      <c r="F27" s="110">
        <v>602</v>
      </c>
      <c r="G27" s="110">
        <v>67</v>
      </c>
      <c r="H27" s="111">
        <v>38.4</v>
      </c>
      <c r="I27" s="110">
        <v>1439501</v>
      </c>
      <c r="J27" s="107">
        <f>K27+L27+M27</f>
        <v>116086</v>
      </c>
      <c r="K27" s="110">
        <v>103170</v>
      </c>
      <c r="L27" s="110">
        <v>6558</v>
      </c>
      <c r="M27" s="110">
        <v>6358</v>
      </c>
    </row>
    <row r="28" spans="1:13" ht="12.75">
      <c r="A28" s="109" t="s">
        <v>147</v>
      </c>
      <c r="B28" s="110">
        <v>2</v>
      </c>
      <c r="C28" s="110">
        <v>1</v>
      </c>
      <c r="D28" s="112" t="s">
        <v>24</v>
      </c>
      <c r="E28" s="112" t="s">
        <v>24</v>
      </c>
      <c r="F28" s="112" t="s">
        <v>24</v>
      </c>
      <c r="G28" s="112" t="s">
        <v>24</v>
      </c>
      <c r="H28" s="113" t="s">
        <v>24</v>
      </c>
      <c r="I28" s="112" t="s">
        <v>24</v>
      </c>
      <c r="J28" s="130" t="s">
        <v>24</v>
      </c>
      <c r="K28" s="112" t="s">
        <v>24</v>
      </c>
      <c r="L28" s="112" t="s">
        <v>24</v>
      </c>
      <c r="M28" s="112" t="s">
        <v>24</v>
      </c>
    </row>
    <row r="29" spans="1:13" ht="12.75">
      <c r="A29" s="103" t="s">
        <v>22</v>
      </c>
      <c r="B29" s="107">
        <v>5</v>
      </c>
      <c r="C29" s="107">
        <v>5</v>
      </c>
      <c r="D29" s="107">
        <v>448064</v>
      </c>
      <c r="E29" s="107">
        <v>343090</v>
      </c>
      <c r="F29" s="107">
        <v>408</v>
      </c>
      <c r="G29" s="107">
        <v>150</v>
      </c>
      <c r="H29" s="108">
        <v>59.7</v>
      </c>
      <c r="I29" s="107">
        <v>2758325</v>
      </c>
      <c r="J29" s="107">
        <f>K29+L29+M29</f>
        <v>201494</v>
      </c>
      <c r="K29" s="107">
        <v>182296</v>
      </c>
      <c r="L29" s="107">
        <v>10058</v>
      </c>
      <c r="M29" s="107">
        <v>9140</v>
      </c>
    </row>
    <row r="30" spans="1:13" ht="13.5" thickBot="1">
      <c r="A30" s="116" t="s">
        <v>23</v>
      </c>
      <c r="B30" s="117">
        <f aca="true" t="shared" si="5" ref="B30:M30">B9+B10+B13+B14+B18+B19+B22+B25+B26+B29</f>
        <v>262</v>
      </c>
      <c r="C30" s="117">
        <f t="shared" si="5"/>
        <v>234</v>
      </c>
      <c r="D30" s="117">
        <f t="shared" si="5"/>
        <v>9514634</v>
      </c>
      <c r="E30" s="117">
        <f t="shared" si="5"/>
        <v>7348979</v>
      </c>
      <c r="F30" s="117">
        <f t="shared" si="5"/>
        <v>4456</v>
      </c>
      <c r="G30" s="117">
        <f t="shared" si="5"/>
        <v>1815</v>
      </c>
      <c r="H30" s="131">
        <f t="shared" si="5"/>
        <v>882.29</v>
      </c>
      <c r="I30" s="117">
        <f t="shared" si="5"/>
        <v>33407754</v>
      </c>
      <c r="J30" s="117">
        <f t="shared" si="5"/>
        <v>2237743</v>
      </c>
      <c r="K30" s="117">
        <f t="shared" si="5"/>
        <v>1792367</v>
      </c>
      <c r="L30" s="117">
        <f t="shared" si="5"/>
        <v>223421</v>
      </c>
      <c r="M30" s="117">
        <f t="shared" si="5"/>
        <v>221955</v>
      </c>
    </row>
    <row r="31" spans="1:13" ht="12.75">
      <c r="A31" s="90" t="s">
        <v>91</v>
      </c>
      <c r="B31" s="86"/>
      <c r="C31" s="86"/>
      <c r="D31" s="86"/>
      <c r="E31" s="86"/>
      <c r="F31" s="86"/>
      <c r="G31" s="86"/>
      <c r="H31" s="86"/>
      <c r="I31" s="86"/>
      <c r="J31" s="90"/>
      <c r="K31" s="90"/>
      <c r="L31" s="90"/>
      <c r="M31" s="90"/>
    </row>
    <row r="32" spans="1:13" ht="12.75">
      <c r="A32" s="90" t="s">
        <v>148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2.75">
      <c r="A33" s="90" t="s">
        <v>149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2.75">
      <c r="A34" s="90" t="s">
        <v>150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27" customHeight="1">
      <c r="A35" s="158" t="s">
        <v>151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 ht="27" customHeight="1">
      <c r="A36" s="158" t="s">
        <v>152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</sheetData>
  <sheetProtection/>
  <mergeCells count="20">
    <mergeCell ref="A36:M36"/>
    <mergeCell ref="D4:D5"/>
    <mergeCell ref="E4:E5"/>
    <mergeCell ref="G4:G5"/>
    <mergeCell ref="H4:H5"/>
    <mergeCell ref="J4:J5"/>
    <mergeCell ref="K4:K5"/>
    <mergeCell ref="A3:A5"/>
    <mergeCell ref="B3:C3"/>
    <mergeCell ref="D3:E3"/>
    <mergeCell ref="L4:L5"/>
    <mergeCell ref="M4:M5"/>
    <mergeCell ref="B8:M8"/>
    <mergeCell ref="A35:M35"/>
    <mergeCell ref="F3:F5"/>
    <mergeCell ref="G3:H3"/>
    <mergeCell ref="I3:I5"/>
    <mergeCell ref="J3:M3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J22" sqref="J22"/>
    </sheetView>
  </sheetViews>
  <sheetFormatPr defaultColWidth="9.28125" defaultRowHeight="12.75"/>
  <cols>
    <col min="1" max="1" width="12.7109375" style="12" customWidth="1"/>
    <col min="2" max="2" width="14.7109375" style="12" customWidth="1"/>
    <col min="3" max="3" width="12.28125" style="12" bestFit="1" customWidth="1"/>
    <col min="4" max="4" width="14.421875" style="12" customWidth="1"/>
    <col min="5" max="5" width="12.28125" style="12" customWidth="1"/>
    <col min="6" max="16384" width="9.28125" style="12" customWidth="1"/>
  </cols>
  <sheetData>
    <row r="1" spans="1:5" ht="27.75" customHeight="1">
      <c r="A1" s="155" t="s">
        <v>171</v>
      </c>
      <c r="B1" s="155"/>
      <c r="C1" s="155"/>
      <c r="D1" s="155"/>
      <c r="E1" s="155"/>
    </row>
    <row r="2" spans="1:5" ht="12.75" thickBot="1">
      <c r="A2" s="13"/>
      <c r="B2" s="13"/>
      <c r="C2" s="13"/>
      <c r="D2" s="13"/>
      <c r="E2" s="35"/>
    </row>
    <row r="3" spans="1:6" s="8" customFormat="1" ht="14.25">
      <c r="A3" s="44" t="s">
        <v>46</v>
      </c>
      <c r="B3" s="45" t="s">
        <v>62</v>
      </c>
      <c r="C3" s="45" t="s">
        <v>63</v>
      </c>
      <c r="D3" s="45" t="s">
        <v>64</v>
      </c>
      <c r="E3" s="11"/>
      <c r="F3" s="14"/>
    </row>
    <row r="4" spans="1:4" ht="12">
      <c r="A4" s="12" t="s">
        <v>19</v>
      </c>
      <c r="B4" s="25">
        <v>878541</v>
      </c>
      <c r="C4" s="25">
        <v>9316647.009999996</v>
      </c>
      <c r="D4" s="25">
        <v>16786</v>
      </c>
    </row>
    <row r="5" spans="1:4" ht="12">
      <c r="A5" s="12" t="s">
        <v>16</v>
      </c>
      <c r="B5" s="25">
        <v>6286832</v>
      </c>
      <c r="C5" s="25">
        <v>113524930.42</v>
      </c>
      <c r="D5" s="25">
        <v>78145</v>
      </c>
    </row>
    <row r="6" spans="1:4" ht="12">
      <c r="A6" s="12" t="s">
        <v>21</v>
      </c>
      <c r="B6" s="25">
        <v>832092</v>
      </c>
      <c r="C6" s="25">
        <v>10395037.970000008</v>
      </c>
      <c r="D6" s="25">
        <v>18183</v>
      </c>
    </row>
    <row r="7" spans="1:4" ht="12">
      <c r="A7" s="12" t="s">
        <v>17</v>
      </c>
      <c r="B7" s="25">
        <v>1624592</v>
      </c>
      <c r="C7" s="25">
        <v>21348479.410000008</v>
      </c>
      <c r="D7" s="25">
        <v>19761</v>
      </c>
    </row>
    <row r="8" spans="1:4" ht="12">
      <c r="A8" s="12" t="s">
        <v>14</v>
      </c>
      <c r="B8" s="25">
        <v>2252694</v>
      </c>
      <c r="C8" s="25">
        <v>47525236.410000004</v>
      </c>
      <c r="D8" s="25">
        <v>16844</v>
      </c>
    </row>
    <row r="9" spans="1:4" ht="12">
      <c r="A9" s="12" t="s">
        <v>47</v>
      </c>
      <c r="B9" s="25">
        <v>402646</v>
      </c>
      <c r="C9" s="25">
        <v>4089600.689999999</v>
      </c>
      <c r="D9" s="25">
        <v>6286</v>
      </c>
    </row>
    <row r="10" spans="1:4" ht="12">
      <c r="A10" s="12" t="s">
        <v>18</v>
      </c>
      <c r="B10" s="25">
        <v>1508433</v>
      </c>
      <c r="C10" s="25">
        <v>18232941.099999994</v>
      </c>
      <c r="D10" s="25">
        <v>28090</v>
      </c>
    </row>
    <row r="11" spans="1:4" ht="12">
      <c r="A11" s="12" t="s">
        <v>15</v>
      </c>
      <c r="B11" s="25">
        <v>616778</v>
      </c>
      <c r="C11" s="25">
        <v>7439961.989999999</v>
      </c>
      <c r="D11" s="25">
        <v>9549</v>
      </c>
    </row>
    <row r="12" spans="1:4" ht="12">
      <c r="A12" s="12" t="s">
        <v>22</v>
      </c>
      <c r="B12" s="25">
        <v>468834</v>
      </c>
      <c r="C12" s="25">
        <v>4725023.4799999995</v>
      </c>
      <c r="D12" s="25">
        <v>15841</v>
      </c>
    </row>
    <row r="13" spans="1:4" ht="12">
      <c r="A13" s="12" t="s">
        <v>20</v>
      </c>
      <c r="B13" s="25">
        <v>619699</v>
      </c>
      <c r="C13" s="25">
        <v>6199567.700000001</v>
      </c>
      <c r="D13" s="25">
        <v>17189</v>
      </c>
    </row>
    <row r="14" spans="1:4" s="8" customFormat="1" ht="12">
      <c r="A14" s="8" t="s">
        <v>23</v>
      </c>
      <c r="B14" s="46">
        <v>15491141</v>
      </c>
      <c r="C14" s="46">
        <v>242797426.17999998</v>
      </c>
      <c r="D14" s="46">
        <v>226674</v>
      </c>
    </row>
    <row r="15" spans="1:4" ht="12">
      <c r="A15" s="12" t="s">
        <v>36</v>
      </c>
      <c r="B15" s="25">
        <v>46912144</v>
      </c>
      <c r="C15" s="25">
        <v>695850207.6199998</v>
      </c>
      <c r="D15" s="25">
        <v>743022</v>
      </c>
    </row>
    <row r="16" spans="1:4" ht="12.75" thickBot="1">
      <c r="A16" s="13" t="s">
        <v>37</v>
      </c>
      <c r="B16" s="47">
        <v>204315114</v>
      </c>
      <c r="C16" s="47">
        <v>3056599004.5499997</v>
      </c>
      <c r="D16" s="47">
        <v>3041457</v>
      </c>
    </row>
    <row r="17" ht="12">
      <c r="A17" s="21" t="s">
        <v>172</v>
      </c>
    </row>
    <row r="18" ht="12">
      <c r="A18" s="133" t="s">
        <v>176</v>
      </c>
    </row>
    <row r="21" ht="12">
      <c r="B21" s="48"/>
    </row>
    <row r="22" ht="12">
      <c r="B22" s="48"/>
    </row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sp16621</dc:creator>
  <cp:keywords/>
  <dc:description/>
  <cp:lastModifiedBy>SD15870</cp:lastModifiedBy>
  <dcterms:created xsi:type="dcterms:W3CDTF">2022-10-19T14:19:23Z</dcterms:created>
  <dcterms:modified xsi:type="dcterms:W3CDTF">2024-02-06T09:18:19Z</dcterms:modified>
  <cp:category/>
  <cp:version/>
  <cp:contentType/>
  <cp:contentStatus/>
</cp:coreProperties>
</file>