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C:\Users\fl15978\Documents\Francesca\POST 2020\LEADER POST 2020\BANDO SELEZIONE\TOSCANA\SECONDA FASE\BANDO SECONDA FASE\DECRETO 2 FASE\per sito\"/>
    </mc:Choice>
  </mc:AlternateContent>
  <xr:revisionPtr revIDLastSave="0" documentId="8_{A5C0BA36-532B-45D2-BAA7-A6F812E9DAB1}" xr6:coauthVersionLast="36" xr6:coauthVersionMax="36" xr10:uidLastSave="{00000000-0000-0000-0000-000000000000}"/>
  <bookViews>
    <workbookView xWindow="0" yWindow="0" windowWidth="18870" windowHeight="7350" xr2:uid="{00000000-000D-0000-FFFF-FFFF00000000}"/>
  </bookViews>
  <sheets>
    <sheet name="SCHEDA_AUTOVALUTAZIONE" sheetId="1" r:id="rId1"/>
    <sheet name="#Dati" sheetId="2" r:id="rId2"/>
  </sheets>
  <calcPr calcId="191029"/>
  <extLst>
    <ext uri="GoogleSheetsCustomDataVersion1">
      <go:sheetsCustomData xmlns:go="http://customooxmlschemas.google.com/" r:id="rId6" roundtripDataSignature="AMtx7mh3jpVjtOFRl6DBcYlGas/gbnvH7w=="/>
    </ext>
  </extLst>
</workbook>
</file>

<file path=xl/calcChain.xml><?xml version="1.0" encoding="utf-8"?>
<calcChain xmlns="http://schemas.openxmlformats.org/spreadsheetml/2006/main">
  <c r="J65" i="1" l="1"/>
  <c r="F65" i="1"/>
  <c r="J64" i="1"/>
  <c r="F64" i="1"/>
  <c r="J63" i="1"/>
  <c r="J66" i="1" s="1"/>
  <c r="F63" i="1"/>
  <c r="J62" i="1"/>
  <c r="F62" i="1"/>
  <c r="H58" i="1"/>
  <c r="I58" i="1" s="1"/>
  <c r="G58" i="1"/>
  <c r="G56" i="1"/>
  <c r="H56" i="1" s="1"/>
  <c r="G55" i="1"/>
  <c r="H55" i="1" s="1"/>
  <c r="G54" i="1"/>
  <c r="H54" i="1" s="1"/>
  <c r="I54" i="1" s="1"/>
  <c r="G52" i="1"/>
  <c r="H52" i="1" s="1"/>
  <c r="I52" i="1" s="1"/>
  <c r="G50" i="1"/>
  <c r="H50" i="1" s="1"/>
  <c r="I50" i="1" s="1"/>
  <c r="H48" i="1"/>
  <c r="I48" i="1" s="1"/>
  <c r="I65" i="1" s="1"/>
  <c r="G48" i="1"/>
  <c r="H45" i="1"/>
  <c r="I45" i="1" s="1"/>
  <c r="G45" i="1"/>
  <c r="H43" i="1"/>
  <c r="I43" i="1" s="1"/>
  <c r="G43" i="1"/>
  <c r="I41" i="1"/>
  <c r="H41" i="1"/>
  <c r="G41" i="1"/>
  <c r="G39" i="1"/>
  <c r="H39" i="1" s="1"/>
  <c r="I39" i="1" s="1"/>
  <c r="G37" i="1"/>
  <c r="H37" i="1" s="1"/>
  <c r="I37" i="1" s="1"/>
  <c r="G35" i="1"/>
  <c r="H35" i="1" s="1"/>
  <c r="I35" i="1" s="1"/>
  <c r="G33" i="1"/>
  <c r="H33" i="1" s="1"/>
  <c r="I33" i="1" s="1"/>
  <c r="H31" i="1"/>
  <c r="I31" i="1" s="1"/>
  <c r="G31" i="1"/>
  <c r="H29" i="1"/>
  <c r="I29" i="1" s="1"/>
  <c r="I64" i="1" s="1"/>
  <c r="G29" i="1"/>
  <c r="H26" i="1"/>
  <c r="I26" i="1" s="1"/>
  <c r="G26" i="1"/>
  <c r="I24" i="1"/>
  <c r="H24" i="1"/>
  <c r="G24" i="1"/>
  <c r="G22" i="1"/>
  <c r="H22" i="1" s="1"/>
  <c r="I22" i="1" s="1"/>
  <c r="G20" i="1"/>
  <c r="H20" i="1" s="1"/>
  <c r="I20" i="1" s="1"/>
  <c r="H18" i="1"/>
  <c r="H17" i="1"/>
  <c r="I16" i="1"/>
  <c r="I63" i="1" s="1"/>
  <c r="H16" i="1"/>
  <c r="H13" i="1"/>
  <c r="I13" i="1" s="1"/>
  <c r="H11" i="1"/>
  <c r="H10" i="1"/>
  <c r="H9" i="1"/>
  <c r="H8" i="1"/>
  <c r="H7" i="1"/>
  <c r="I7" i="1" s="1"/>
  <c r="I62" i="1" s="1"/>
  <c r="I66" i="1" l="1"/>
</calcChain>
</file>

<file path=xl/sharedStrings.xml><?xml version="1.0" encoding="utf-8"?>
<sst xmlns="http://schemas.openxmlformats.org/spreadsheetml/2006/main" count="174" uniqueCount="127">
  <si>
    <t>NB: Compilare solo le celle in giallo, il tipo di volore accettato o azione possibile sulle celle è indicato tra parentesi tonde</t>
  </si>
  <si>
    <t>SCHEDA SINTETICA AUTOVALUTATIVA</t>
  </si>
  <si>
    <t>SEZIONE</t>
  </si>
  <si>
    <t>CRITERIO</t>
  </si>
  <si>
    <t>PARAMETRO</t>
  </si>
  <si>
    <t>INDICATORE</t>
  </si>
  <si>
    <t xml:space="preserve">PUNTEGGIO </t>
  </si>
  <si>
    <t>TOTALE PER CRITERIO</t>
  </si>
  <si>
    <t>AUTOVALUTAZIONE</t>
  </si>
  <si>
    <t>PUNTEGGIO MAX. ASSEGNABILE</t>
  </si>
  <si>
    <t>P.01</t>
  </si>
  <si>
    <t>CARATTERISTICHE E COMPOSIZIONE DEL PARTENARIATO</t>
  </si>
  <si>
    <t>1.1 Rappresentatività del territorio di riferimento nella compagine sociale</t>
  </si>
  <si>
    <t>Soggetti soci</t>
  </si>
  <si>
    <t>Soggetti soci (Numero)</t>
  </si>
  <si>
    <t xml:space="preserve">a) Settore Pubblico  </t>
  </si>
  <si>
    <t>b) Settore Privato</t>
  </si>
  <si>
    <t>c) Associazioni terzo Settore/società civile</t>
  </si>
  <si>
    <t xml:space="preserve">Componente a)  </t>
  </si>
  <si>
    <t xml:space="preserve">Presenza di almeno 2 soggetti per la componente a) </t>
  </si>
  <si>
    <t>1 pt aggiuntivo</t>
  </si>
  <si>
    <t xml:space="preserve">Componente c)  </t>
  </si>
  <si>
    <t xml:space="preserve">Presenza di almeno 3 soggetti per la componente c) </t>
  </si>
  <si>
    <t>1.2 Presenza territoriale</t>
  </si>
  <si>
    <t>Comuni (Numero)</t>
  </si>
  <si>
    <t>Comuni (*) soci del GAL</t>
  </si>
  <si>
    <t>P.02</t>
  </si>
  <si>
    <t>CARATTERISTICHE DELL’AMBITO TERRITORIALE</t>
  </si>
  <si>
    <t xml:space="preserve">2.1 Conformazione territoriale </t>
  </si>
  <si>
    <t>Aree rurali rispetto alla superficie totale</t>
  </si>
  <si>
    <t>Superfice area/Superfice totale (%)</t>
  </si>
  <si>
    <t>D) Aree rurali con problemi di sviluppo</t>
  </si>
  <si>
    <t>C2) aree rurali in declino</t>
  </si>
  <si>
    <t>C1) aree rurali intermedie in transizione</t>
  </si>
  <si>
    <t>2.2 Popolazione</t>
  </si>
  <si>
    <t>Popolazione residente</t>
  </si>
  <si>
    <t>Fascia (Selezione)</t>
  </si>
  <si>
    <t>Fascia popolazione residente</t>
  </si>
  <si>
    <t>Popolazione superiore a  100.000 abitanti</t>
  </si>
  <si>
    <t>2.3 Densità della popolazione</t>
  </si>
  <si>
    <t>Densità</t>
  </si>
  <si>
    <t>Densità media (Selezione)</t>
  </si>
  <si>
    <t>Densità abitativa media territorio di riferimento per kmq</t>
  </si>
  <si>
    <t>2.4 Spopolamento</t>
  </si>
  <si>
    <t>Popolazione</t>
  </si>
  <si>
    <t>% (Selezione)</t>
  </si>
  <si>
    <t>(Popolazione 2021 - popolazione 2011) / popolazione 2011</t>
  </si>
  <si>
    <t>2.5 Invecchiamento</t>
  </si>
  <si>
    <t>Invecchiamento medio (Selezione)</t>
  </si>
  <si>
    <t>Indice di vecchiaia</t>
  </si>
  <si>
    <t>P.03</t>
  </si>
  <si>
    <t>QUALITÀ DELLA SSL E DEL PIANO DI AZIONE</t>
  </si>
  <si>
    <t>3.1 Coerenza della strategia con i fabbisogni di intervento locali</t>
  </si>
  <si>
    <t>(Selezione)</t>
  </si>
  <si>
    <t>Coerenza del quadro logico (analisi SWOT -&gt; definizione fabbisogni -&gt; scelta ambiti tematici -&gt; piano d'azione -&gt; allocazione % risorse finanziarie)</t>
  </si>
  <si>
    <t>3.2 Focus della strategia sui principali fabbisogni del territorio</t>
  </si>
  <si>
    <t>Numero di azioni ordinarie attivate dalla strategia</t>
  </si>
  <si>
    <t>3.3 Selezione e rilevanza di target specifici</t>
  </si>
  <si>
    <t>Qualità dell'analisi per la definizione dei target specifici (studi/analisi di riferimento, fonti di dati/informazioni)</t>
  </si>
  <si>
    <t>3.4 Coerenza della strategia con i target specifici</t>
  </si>
  <si>
    <t>Coerenza delle azioni specifiche (progetti di comunità) con i target specifici</t>
  </si>
  <si>
    <t>3.5 Innovazione - Rilevanza delle azioni specifiche (progetti di comunità) nella strategia</t>
  </si>
  <si>
    <t>% di risorse della strategia assegnate alle azioni specifiche (progetti di comunità) - Rif. sottoazione A</t>
  </si>
  <si>
    <t>3.6 Rilevanza di progetti di cooperazione Leader</t>
  </si>
  <si>
    <t>% di risorse della strategia assegnate a progetti di cooperazione LEADER - Rif. sottoazione A</t>
  </si>
  <si>
    <t>3.7 Ricadute sul territorio</t>
  </si>
  <si>
    <t>Qualità del metodo di valutazione degli effetti della strategia</t>
  </si>
  <si>
    <t>3.8 Piano di comunicazione</t>
  </si>
  <si>
    <t xml:space="preserve">Livello di definizione del Piano </t>
  </si>
  <si>
    <t>3.9 Attività di animazione del territorio</t>
  </si>
  <si>
    <t>Grado di copertura degli ambiti territoriali descritti nella strategia</t>
  </si>
  <si>
    <t>P.04</t>
  </si>
  <si>
    <t>MODALITA' DI GESTIONE, ATTUAZIONE, SORVEGLIANZA DELLA SSL</t>
  </si>
  <si>
    <t>4.1 Capacità di gestione, monitoraggio e controllo del DIRETTORE TECNICO</t>
  </si>
  <si>
    <t>Numero di anni di esperienza CLLD richiesti o
numero di anni di esperienza posseduti</t>
  </si>
  <si>
    <t>4.2 Capacità di gestione, attuazione e controllo del personale TECNICO</t>
  </si>
  <si>
    <t>% di personale TECNICO (animatori) su organigramma in possesso di esperienza almeno triennale/totale personale in organigramma</t>
  </si>
  <si>
    <t>4.3 Capacità gestione, attuazione e controllo del personale AMMINISTRATIVO</t>
  </si>
  <si>
    <t>% di personale AMMINISTRATIVO  su organigramma in possesso di esperienza almeno triennale/totale personale in organigramma</t>
  </si>
  <si>
    <t xml:space="preserve">4.4 Capacità del responsabile/capofila amministrativo nel MONITORAGGIO, CONTROLLO E RENDICONTAZIONE </t>
  </si>
  <si>
    <t>Esperienza del capofila amministrativo</t>
  </si>
  <si>
    <t>Esperienza in progetti a gestione diretta DG UE</t>
  </si>
  <si>
    <t>Esperienza  in progetti a gestione indiretta DG UE, attraverso AdG nazionali/regionali</t>
  </si>
  <si>
    <t>Esperienza in progetti REGIONALI</t>
  </si>
  <si>
    <t>4.5 Presenza di procedure interne e di  dotazioni tecnico informatiche per la gestione e sorveglianza</t>
  </si>
  <si>
    <t xml:space="preserve">Definizione del sistema di rilevazione ed elaborazione di informazione e dati </t>
  </si>
  <si>
    <t>TOTALE AUTOVALUTAZIONE</t>
  </si>
  <si>
    <t>TOTALE</t>
  </si>
  <si>
    <t>Fascia di popolazione residente</t>
  </si>
  <si>
    <t>Scarsa</t>
  </si>
  <si>
    <t xml:space="preserve">&gt;8 </t>
  </si>
  <si>
    <t>Popolazione compresa tra 60.001 e 100.000 abitanti</t>
  </si>
  <si>
    <t xml:space="preserve">Buona </t>
  </si>
  <si>
    <t xml:space="preserve">5 ≤x ≤8 </t>
  </si>
  <si>
    <t>Popolazione compresa tra 50.001 e 60.000 abitanti</t>
  </si>
  <si>
    <t>Ottima</t>
  </si>
  <si>
    <t xml:space="preserve">3 ≤x &lt;5 </t>
  </si>
  <si>
    <t>% di personale TECNICO (animatori) su organigramma in possesso di esperienza almeno
triennale/totale personale in organigramma</t>
  </si>
  <si>
    <t>≤ 90 abit./kmq</t>
  </si>
  <si>
    <t>4-5</t>
  </si>
  <si>
    <t>≥80%</t>
  </si>
  <si>
    <t>&gt; 90 abit./kmq ÷ ≤ 150 abit./kmq</t>
  </si>
  <si>
    <t>&lt;4</t>
  </si>
  <si>
    <t>50≤ x&lt;80%</t>
  </si>
  <si>
    <t>&gt; 150 abit./kmq</t>
  </si>
  <si>
    <t>20 ≤x&lt;50%</t>
  </si>
  <si>
    <t>(Popolazione 2021- popolazione 2011) / popolazione 2011</t>
  </si>
  <si>
    <t>% di personale AMMINISTRATIVO  su organigramma in
possesso di esperienza almeno triennale/totale personale in
organigramma</t>
  </si>
  <si>
    <t>&gt; di -5,0%</t>
  </si>
  <si>
    <t>- 2,5% &lt; x ≤ - 5,0%</t>
  </si>
  <si>
    <t>0% &lt; x &lt; - 2,5%</t>
  </si>
  <si>
    <t>20≤x &lt;50%</t>
  </si>
  <si>
    <t>Esperienza del capofila amministrativo: valuta la pregressa esperienza
nella gestione di progetti comunitari/nazional/regionali</t>
  </si>
  <si>
    <t>&gt; di 150</t>
  </si>
  <si>
    <t>&gt; di 100 ÷ ≤ 150</t>
  </si>
  <si>
    <t>≤ di 100</t>
  </si>
  <si>
    <t>&lt;10%</t>
  </si>
  <si>
    <t>Chiara definizione del sistema di rilevazione ed elaborazione di informazione e dati e dei software adeguati allo scopo, corredata da una buona definizione e divisione dei compiti di gestione e sorveglianza</t>
  </si>
  <si>
    <t>10%-20%</t>
  </si>
  <si>
    <t>Sufficiente definizione del sistema di rilevazione ed elaborazione di  informazione e dati e dei software adeguati allo scopo, corredata da una sufficiente definizione e divisione dei compiti di gestione e sorveglianza</t>
  </si>
  <si>
    <t>&gt;20%</t>
  </si>
  <si>
    <t>Scarsa definizione del sistema di rilevazione ed elaborazione di informazione e dati e dei software adeguati allo scopo, corredata da  una scarsa definizione e divisione dei compiti di gestione e sorveglianza</t>
  </si>
  <si>
    <t>&gt;0% - ≤5%</t>
  </si>
  <si>
    <t>&gt;5%</t>
  </si>
  <si>
    <t>Basso</t>
  </si>
  <si>
    <t xml:space="preserve">Medio </t>
  </si>
  <si>
    <t>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</si>
</sst>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sz val="10"/>
      <color theme="1"/>
      <name val="Calibri"/>
    </font>
    <font>
      <b/>
      <i/>
      <sz val="10"/>
      <color theme="1"/>
      <name val="Calibri"/>
    </font>
    <font>
      <sz val="11"/>
      <name val="Calibri"/>
    </font>
    <font>
      <b/>
      <sz val="20"/>
      <color rgb="FFA8D08D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i/>
      <sz val="11"/>
      <color rgb="FF000000"/>
      <name val="Calibri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theme="1"/>
        <bgColor theme="1"/>
      </patternFill>
    </fill>
  </fills>
  <borders count="6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0" borderId="0" xfId="0" applyFont="1"/>
    <xf numFmtId="0" fontId="5" fillId="4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5" fillId="7" borderId="11" xfId="0" applyFont="1" applyFill="1" applyBorder="1"/>
    <xf numFmtId="0" fontId="5" fillId="7" borderId="12" xfId="0" applyFont="1" applyFill="1" applyBorder="1"/>
    <xf numFmtId="0" fontId="1" fillId="3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3" borderId="20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8" borderId="28" xfId="0" applyFont="1" applyFill="1" applyBorder="1"/>
    <xf numFmtId="0" fontId="1" fillId="8" borderId="11" xfId="0" applyFont="1" applyFill="1" applyBorder="1"/>
    <xf numFmtId="0" fontId="1" fillId="8" borderId="12" xfId="0" applyFont="1" applyFill="1" applyBorder="1"/>
    <xf numFmtId="0" fontId="5" fillId="7" borderId="33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/>
    </xf>
    <xf numFmtId="0" fontId="5" fillId="7" borderId="35" xfId="0" applyFont="1" applyFill="1" applyBorder="1"/>
    <xf numFmtId="0" fontId="5" fillId="7" borderId="36" xfId="0" applyFont="1" applyFill="1" applyBorder="1"/>
    <xf numFmtId="0" fontId="1" fillId="3" borderId="19" xfId="0" applyFont="1" applyFill="1" applyBorder="1" applyAlignment="1">
      <alignment vertical="center"/>
    </xf>
    <xf numFmtId="9" fontId="1" fillId="2" borderId="20" xfId="0" applyNumberFormat="1" applyFont="1" applyFill="1" applyBorder="1" applyAlignment="1">
      <alignment horizontal="center" vertical="center" wrapText="1"/>
    </xf>
    <xf numFmtId="9" fontId="1" fillId="0" borderId="0" xfId="0" applyNumberFormat="1" applyFont="1"/>
    <xf numFmtId="0" fontId="1" fillId="3" borderId="24" xfId="0" applyFont="1" applyFill="1" applyBorder="1" applyAlignment="1">
      <alignment vertical="center"/>
    </xf>
    <xf numFmtId="9" fontId="1" fillId="2" borderId="25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/>
    </xf>
    <xf numFmtId="0" fontId="5" fillId="7" borderId="39" xfId="0" applyFont="1" applyFill="1" applyBorder="1"/>
    <xf numFmtId="0" fontId="5" fillId="7" borderId="45" xfId="0" applyFont="1" applyFill="1" applyBorder="1"/>
    <xf numFmtId="0" fontId="5" fillId="5" borderId="10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8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5" fillId="5" borderId="37" xfId="0" applyNumberFormat="1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6" xfId="0" applyFont="1" applyBorder="1"/>
    <xf numFmtId="0" fontId="1" fillId="6" borderId="38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7" xfId="0" applyFont="1" applyBorder="1"/>
    <xf numFmtId="0" fontId="3" fillId="0" borderId="42" xfId="0" applyFont="1" applyBorder="1"/>
    <xf numFmtId="0" fontId="1" fillId="6" borderId="18" xfId="0" applyFont="1" applyFill="1" applyBorder="1" applyAlignment="1">
      <alignment horizontal="center" vertical="center"/>
    </xf>
    <xf numFmtId="0" fontId="3" fillId="0" borderId="43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1" fillId="3" borderId="8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29" xfId="0" applyFont="1" applyBorder="1"/>
    <xf numFmtId="0" fontId="1" fillId="3" borderId="9" xfId="0" applyFont="1" applyFill="1" applyBorder="1" applyAlignment="1">
      <alignment horizontal="left" vertical="center" wrapText="1"/>
    </xf>
    <xf numFmtId="0" fontId="3" fillId="0" borderId="14" xfId="0" applyFont="1" applyBorder="1"/>
    <xf numFmtId="0" fontId="3" fillId="0" borderId="23" xfId="0" applyFont="1" applyBorder="1"/>
    <xf numFmtId="0" fontId="5" fillId="5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4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5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5" fillId="0" borderId="55" xfId="0" applyFont="1" applyBorder="1"/>
    <xf numFmtId="0" fontId="3" fillId="0" borderId="56" xfId="0" applyFont="1" applyBorder="1"/>
    <xf numFmtId="0" fontId="3" fillId="0" borderId="57" xfId="0" applyFont="1" applyBorder="1"/>
    <xf numFmtId="0" fontId="6" fillId="0" borderId="59" xfId="0" applyFont="1" applyBorder="1" applyAlignment="1">
      <alignment horizontal="center"/>
    </xf>
    <xf numFmtId="0" fontId="3" fillId="0" borderId="60" xfId="0" applyFont="1" applyBorder="1"/>
    <xf numFmtId="0" fontId="7" fillId="2" borderId="61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4.42578125" defaultRowHeight="15" customHeight="1"/>
  <cols>
    <col min="1" max="1" width="4.28515625" customWidth="1"/>
    <col min="2" max="2" width="8.7109375" customWidth="1"/>
    <col min="3" max="3" width="32.7109375" customWidth="1"/>
    <col min="4" max="4" width="30.7109375" customWidth="1"/>
    <col min="5" max="5" width="36.7109375" customWidth="1"/>
    <col min="6" max="6" width="34.7109375" customWidth="1"/>
    <col min="7" max="7" width="12.7109375" customWidth="1"/>
    <col min="8" max="8" width="12.28515625" customWidth="1"/>
    <col min="9" max="9" width="16.5703125" customWidth="1"/>
    <col min="10" max="10" width="14.85546875" customWidth="1"/>
    <col min="11" max="26" width="9.14062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79" t="s">
        <v>0</v>
      </c>
      <c r="C2" s="80"/>
      <c r="D2" s="80"/>
      <c r="E2" s="8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82" t="s">
        <v>1</v>
      </c>
      <c r="C4" s="80"/>
      <c r="D4" s="80"/>
      <c r="E4" s="80"/>
      <c r="F4" s="80"/>
      <c r="G4" s="80"/>
      <c r="H4" s="80"/>
      <c r="I4" s="80"/>
      <c r="J4" s="8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.75" customHeight="1">
      <c r="A5" s="1"/>
      <c r="B5" s="83" t="s">
        <v>2</v>
      </c>
      <c r="C5" s="84"/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3" t="s">
        <v>8</v>
      </c>
      <c r="J5" s="4" t="s">
        <v>9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"/>
      <c r="B6" s="85" t="s">
        <v>10</v>
      </c>
      <c r="C6" s="88" t="s">
        <v>11</v>
      </c>
      <c r="D6" s="88" t="s">
        <v>12</v>
      </c>
      <c r="E6" s="5" t="s">
        <v>13</v>
      </c>
      <c r="F6" s="6" t="s">
        <v>14</v>
      </c>
      <c r="G6" s="7"/>
      <c r="H6" s="7"/>
      <c r="I6" s="7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86"/>
      <c r="C7" s="89"/>
      <c r="D7" s="89"/>
      <c r="E7" s="9" t="s">
        <v>15</v>
      </c>
      <c r="F7" s="10"/>
      <c r="G7" s="11">
        <v>0.5</v>
      </c>
      <c r="H7" s="12">
        <f t="shared" ref="H7:H9" si="0">F7*G7</f>
        <v>0</v>
      </c>
      <c r="I7" s="91">
        <f>IF(SUM(H7:H11)&gt;10,10,SUM(H7:H11))</f>
        <v>0</v>
      </c>
      <c r="J7" s="77">
        <v>10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"/>
      <c r="B8" s="86"/>
      <c r="C8" s="89"/>
      <c r="D8" s="89"/>
      <c r="E8" s="13" t="s">
        <v>16</v>
      </c>
      <c r="F8" s="14"/>
      <c r="G8" s="15">
        <v>0.5</v>
      </c>
      <c r="H8" s="16">
        <f t="shared" si="0"/>
        <v>0</v>
      </c>
      <c r="I8" s="71"/>
      <c r="J8" s="7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"/>
      <c r="B9" s="86"/>
      <c r="C9" s="89"/>
      <c r="D9" s="89"/>
      <c r="E9" s="13" t="s">
        <v>17</v>
      </c>
      <c r="F9" s="14"/>
      <c r="G9" s="15">
        <v>0.5</v>
      </c>
      <c r="H9" s="16">
        <f t="shared" si="0"/>
        <v>0</v>
      </c>
      <c r="I9" s="71"/>
      <c r="J9" s="7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/>
      <c r="B10" s="86"/>
      <c r="C10" s="89"/>
      <c r="D10" s="89"/>
      <c r="E10" s="13" t="s">
        <v>18</v>
      </c>
      <c r="F10" s="17" t="s">
        <v>19</v>
      </c>
      <c r="G10" s="16" t="s">
        <v>20</v>
      </c>
      <c r="H10" s="16">
        <f>IF(F7&gt;=2,1,0)</f>
        <v>0</v>
      </c>
      <c r="I10" s="71"/>
      <c r="J10" s="7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86"/>
      <c r="C11" s="89"/>
      <c r="D11" s="90"/>
      <c r="E11" s="18" t="s">
        <v>21</v>
      </c>
      <c r="F11" s="19" t="s">
        <v>22</v>
      </c>
      <c r="G11" s="20" t="s">
        <v>20</v>
      </c>
      <c r="H11" s="20">
        <f>IF(F9&gt;=3,1,0)</f>
        <v>0</v>
      </c>
      <c r="I11" s="72"/>
      <c r="J11" s="7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86"/>
      <c r="C12" s="89"/>
      <c r="D12" s="93" t="s">
        <v>23</v>
      </c>
      <c r="E12" s="21"/>
      <c r="F12" s="6" t="s">
        <v>24</v>
      </c>
      <c r="G12" s="7"/>
      <c r="H12" s="7"/>
      <c r="I12" s="7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87"/>
      <c r="C13" s="90"/>
      <c r="D13" s="87"/>
      <c r="E13" s="22" t="s">
        <v>25</v>
      </c>
      <c r="F13" s="23"/>
      <c r="G13" s="24">
        <v>0.25</v>
      </c>
      <c r="H13" s="24">
        <f>F13*G13</f>
        <v>0</v>
      </c>
      <c r="I13" s="25">
        <f>IF(H13&gt;=10,10,H13)</f>
        <v>0</v>
      </c>
      <c r="J13" s="26">
        <v>10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.5" customHeight="1">
      <c r="A14" s="1"/>
      <c r="B14" s="27"/>
      <c r="C14" s="28"/>
      <c r="D14" s="28"/>
      <c r="E14" s="28"/>
      <c r="F14" s="28"/>
      <c r="G14" s="28"/>
      <c r="H14" s="28"/>
      <c r="I14" s="28"/>
      <c r="J14" s="2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92" t="s">
        <v>26</v>
      </c>
      <c r="C15" s="88" t="s">
        <v>27</v>
      </c>
      <c r="D15" s="88" t="s">
        <v>28</v>
      </c>
      <c r="E15" s="30" t="s">
        <v>29</v>
      </c>
      <c r="F15" s="31" t="s">
        <v>30</v>
      </c>
      <c r="G15" s="32"/>
      <c r="H15" s="32"/>
      <c r="I15" s="32"/>
      <c r="J15" s="3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89"/>
      <c r="C16" s="89"/>
      <c r="D16" s="89"/>
      <c r="E16" s="34" t="s">
        <v>31</v>
      </c>
      <c r="F16" s="35"/>
      <c r="G16" s="16">
        <v>8</v>
      </c>
      <c r="H16" s="16">
        <f t="shared" ref="H16:H18" si="1">G16*(F16)</f>
        <v>0</v>
      </c>
      <c r="I16" s="70">
        <f>IF(SUM(F16:F18)&gt;1,"ERRORE! LA SOMMA DELLE PERCENTUALI NON PUO' SUPERARE IL 100%",SUM(H16:H18))</f>
        <v>0</v>
      </c>
      <c r="J16" s="73">
        <v>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"/>
      <c r="B17" s="89"/>
      <c r="C17" s="89"/>
      <c r="D17" s="89"/>
      <c r="E17" s="34" t="s">
        <v>32</v>
      </c>
      <c r="F17" s="35"/>
      <c r="G17" s="16">
        <v>6</v>
      </c>
      <c r="H17" s="16">
        <f t="shared" si="1"/>
        <v>0</v>
      </c>
      <c r="I17" s="71"/>
      <c r="J17" s="74"/>
      <c r="K17" s="1"/>
      <c r="L17" s="3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89"/>
      <c r="C18" s="89"/>
      <c r="D18" s="90"/>
      <c r="E18" s="37" t="s">
        <v>33</v>
      </c>
      <c r="F18" s="38"/>
      <c r="G18" s="20">
        <v>4</v>
      </c>
      <c r="H18" s="20">
        <f t="shared" si="1"/>
        <v>0</v>
      </c>
      <c r="I18" s="72"/>
      <c r="J18" s="7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89"/>
      <c r="C19" s="89"/>
      <c r="D19" s="94" t="s">
        <v>34</v>
      </c>
      <c r="E19" s="39" t="s">
        <v>35</v>
      </c>
      <c r="F19" s="6" t="s">
        <v>36</v>
      </c>
      <c r="G19" s="7"/>
      <c r="H19" s="7"/>
      <c r="I19" s="7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1"/>
      <c r="B20" s="89"/>
      <c r="C20" s="89"/>
      <c r="D20" s="90"/>
      <c r="E20" s="40" t="s">
        <v>37</v>
      </c>
      <c r="F20" s="41" t="s">
        <v>38</v>
      </c>
      <c r="G20" s="24">
        <f>IF(F20="",0,VLOOKUP(F20,'#Dati'!A2:B4,2,FALSE))</f>
        <v>3</v>
      </c>
      <c r="H20" s="24">
        <f t="shared" ref="H20:I20" si="2">G20</f>
        <v>3</v>
      </c>
      <c r="I20" s="25">
        <f t="shared" si="2"/>
        <v>3</v>
      </c>
      <c r="J20" s="26">
        <v>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89"/>
      <c r="C21" s="89"/>
      <c r="D21" s="94" t="s">
        <v>39</v>
      </c>
      <c r="E21" s="39" t="s">
        <v>40</v>
      </c>
      <c r="F21" s="6" t="s">
        <v>41</v>
      </c>
      <c r="G21" s="7"/>
      <c r="H21" s="7"/>
      <c r="I21" s="7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1"/>
      <c r="B22" s="89"/>
      <c r="C22" s="89"/>
      <c r="D22" s="90"/>
      <c r="E22" s="42" t="s">
        <v>42</v>
      </c>
      <c r="F22" s="43"/>
      <c r="G22" s="24">
        <f>IF(F22="",0,VLOOKUP(F22,'#Dati'!A10:B12,2,FALSE))</f>
        <v>0</v>
      </c>
      <c r="H22" s="24">
        <f t="shared" ref="H22:I22" si="3">G22</f>
        <v>0</v>
      </c>
      <c r="I22" s="25">
        <f t="shared" si="3"/>
        <v>0</v>
      </c>
      <c r="J22" s="26">
        <v>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89"/>
      <c r="C23" s="89"/>
      <c r="D23" s="94" t="s">
        <v>43</v>
      </c>
      <c r="E23" s="39" t="s">
        <v>44</v>
      </c>
      <c r="F23" s="6" t="s">
        <v>45</v>
      </c>
      <c r="G23" s="7"/>
      <c r="H23" s="7"/>
      <c r="I23" s="7"/>
      <c r="J23" s="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1"/>
      <c r="B24" s="89"/>
      <c r="C24" s="89"/>
      <c r="D24" s="90"/>
      <c r="E24" s="42" t="s">
        <v>46</v>
      </c>
      <c r="F24" s="43"/>
      <c r="G24" s="24">
        <f>IF(F24="",0,VLOOKUP(F24,'#Dati'!A18:B20,2,FALSE))</f>
        <v>0</v>
      </c>
      <c r="H24" s="24">
        <f t="shared" ref="H24:I24" si="4">G24</f>
        <v>0</v>
      </c>
      <c r="I24" s="25">
        <f t="shared" si="4"/>
        <v>0</v>
      </c>
      <c r="J24" s="26">
        <v>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89"/>
      <c r="C25" s="89"/>
      <c r="D25" s="94" t="s">
        <v>47</v>
      </c>
      <c r="E25" s="39"/>
      <c r="F25" s="6" t="s">
        <v>48</v>
      </c>
      <c r="G25" s="7"/>
      <c r="H25" s="7"/>
      <c r="I25" s="7"/>
      <c r="J25" s="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1"/>
      <c r="B26" s="90"/>
      <c r="C26" s="90"/>
      <c r="D26" s="90"/>
      <c r="E26" s="42" t="s">
        <v>49</v>
      </c>
      <c r="F26" s="43"/>
      <c r="G26" s="24">
        <f>IF(F26="",0,VLOOKUP(F26,'#Dati'!A26:B28,2,FALSE))</f>
        <v>0</v>
      </c>
      <c r="H26" s="24">
        <f t="shared" ref="H26:I26" si="5">G26</f>
        <v>0</v>
      </c>
      <c r="I26" s="25">
        <f t="shared" si="5"/>
        <v>0</v>
      </c>
      <c r="J26" s="26">
        <v>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.5" customHeight="1">
      <c r="A27" s="1"/>
      <c r="B27" s="27"/>
      <c r="C27" s="28"/>
      <c r="D27" s="28"/>
      <c r="E27" s="28"/>
      <c r="F27" s="28"/>
      <c r="G27" s="28"/>
      <c r="H27" s="28"/>
      <c r="I27" s="28"/>
      <c r="J27" s="2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92" t="s">
        <v>50</v>
      </c>
      <c r="C28" s="88" t="s">
        <v>51</v>
      </c>
      <c r="D28" s="88" t="s">
        <v>52</v>
      </c>
      <c r="E28" s="39"/>
      <c r="F28" s="6" t="s">
        <v>53</v>
      </c>
      <c r="G28" s="7"/>
      <c r="H28" s="7"/>
      <c r="I28" s="7"/>
      <c r="J28" s="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89"/>
      <c r="C29" s="89"/>
      <c r="D29" s="90"/>
      <c r="E29" s="42" t="s">
        <v>54</v>
      </c>
      <c r="F29" s="23"/>
      <c r="G29" s="24">
        <f>IF(F29="",0,VLOOKUP(F29,'#Dati'!E2:F4,2,FALSE))</f>
        <v>0</v>
      </c>
      <c r="H29" s="24">
        <f t="shared" ref="H29:I29" si="6">G29</f>
        <v>0</v>
      </c>
      <c r="I29" s="25">
        <f t="shared" si="6"/>
        <v>0</v>
      </c>
      <c r="J29" s="26">
        <v>6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89"/>
      <c r="C30" s="89"/>
      <c r="D30" s="88" t="s">
        <v>55</v>
      </c>
      <c r="E30" s="39"/>
      <c r="F30" s="6" t="s">
        <v>53</v>
      </c>
      <c r="G30" s="7"/>
      <c r="H30" s="7"/>
      <c r="I30" s="7"/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89"/>
      <c r="C31" s="89"/>
      <c r="D31" s="90"/>
      <c r="E31" s="42" t="s">
        <v>56</v>
      </c>
      <c r="F31" s="23"/>
      <c r="G31" s="24">
        <f>IF(F31="",0,VLOOKUP(F31,'#Dati'!E10:F11,2,FALSE))</f>
        <v>0</v>
      </c>
      <c r="H31" s="24">
        <f t="shared" ref="H31:I31" si="7">G31</f>
        <v>0</v>
      </c>
      <c r="I31" s="25">
        <f t="shared" si="7"/>
        <v>0</v>
      </c>
      <c r="J31" s="26">
        <v>5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89"/>
      <c r="C32" s="89"/>
      <c r="D32" s="88" t="s">
        <v>57</v>
      </c>
      <c r="E32" s="39"/>
      <c r="F32" s="6" t="s">
        <v>53</v>
      </c>
      <c r="G32" s="7"/>
      <c r="H32" s="7"/>
      <c r="I32" s="7"/>
      <c r="J32" s="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89"/>
      <c r="C33" s="89"/>
      <c r="D33" s="90"/>
      <c r="E33" s="42" t="s">
        <v>58</v>
      </c>
      <c r="F33" s="23"/>
      <c r="G33" s="24">
        <f>IF(F33="",0,VLOOKUP(F33,'#Dati'!E18:F20,2,FALSE))</f>
        <v>0</v>
      </c>
      <c r="H33" s="24">
        <f t="shared" ref="H33:I33" si="8">G33</f>
        <v>0</v>
      </c>
      <c r="I33" s="25">
        <f t="shared" si="8"/>
        <v>0</v>
      </c>
      <c r="J33" s="26">
        <v>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89"/>
      <c r="C34" s="89"/>
      <c r="D34" s="88" t="s">
        <v>59</v>
      </c>
      <c r="E34" s="39"/>
      <c r="F34" s="6" t="s">
        <v>53</v>
      </c>
      <c r="G34" s="7"/>
      <c r="H34" s="7"/>
      <c r="I34" s="7"/>
      <c r="J34" s="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89"/>
      <c r="C35" s="89"/>
      <c r="D35" s="90"/>
      <c r="E35" s="42" t="s">
        <v>60</v>
      </c>
      <c r="F35" s="23"/>
      <c r="G35" s="24">
        <f>IF(F35="",0,VLOOKUP(F35,'#Dati'!E26:F28,2,FALSE))</f>
        <v>0</v>
      </c>
      <c r="H35" s="24">
        <f t="shared" ref="H35:I35" si="9">G35</f>
        <v>0</v>
      </c>
      <c r="I35" s="25">
        <f t="shared" si="9"/>
        <v>0</v>
      </c>
      <c r="J35" s="26">
        <v>6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89"/>
      <c r="C36" s="89"/>
      <c r="D36" s="88" t="s">
        <v>61</v>
      </c>
      <c r="E36" s="39"/>
      <c r="F36" s="6" t="s">
        <v>53</v>
      </c>
      <c r="G36" s="7"/>
      <c r="H36" s="7"/>
      <c r="I36" s="7"/>
      <c r="J36" s="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89"/>
      <c r="C37" s="89"/>
      <c r="D37" s="90"/>
      <c r="E37" s="42" t="s">
        <v>62</v>
      </c>
      <c r="F37" s="23"/>
      <c r="G37" s="24">
        <f>IF(F37="",0,VLOOKUP(F37,'#Dati'!E34:F36,2,FALSE))</f>
        <v>0</v>
      </c>
      <c r="H37" s="24">
        <f t="shared" ref="H37:I37" si="10">G37</f>
        <v>0</v>
      </c>
      <c r="I37" s="25">
        <f t="shared" si="10"/>
        <v>0</v>
      </c>
      <c r="J37" s="26">
        <v>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89"/>
      <c r="C38" s="89"/>
      <c r="D38" s="88" t="s">
        <v>63</v>
      </c>
      <c r="E38" s="39"/>
      <c r="F38" s="6" t="s">
        <v>53</v>
      </c>
      <c r="G38" s="7"/>
      <c r="H38" s="7"/>
      <c r="I38" s="7"/>
      <c r="J38" s="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89"/>
      <c r="C39" s="89"/>
      <c r="D39" s="90"/>
      <c r="E39" s="42" t="s">
        <v>64</v>
      </c>
      <c r="F39" s="23"/>
      <c r="G39" s="24">
        <f>IF(F39="",0,VLOOKUP(F39,'#Dati'!E42:F43,2,FALSE))</f>
        <v>0</v>
      </c>
      <c r="H39" s="24">
        <f t="shared" ref="H39:I39" si="11">G39</f>
        <v>0</v>
      </c>
      <c r="I39" s="25">
        <f t="shared" si="11"/>
        <v>0</v>
      </c>
      <c r="J39" s="26">
        <v>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89"/>
      <c r="C40" s="89"/>
      <c r="D40" s="88" t="s">
        <v>65</v>
      </c>
      <c r="E40" s="39"/>
      <c r="F40" s="6" t="s">
        <v>53</v>
      </c>
      <c r="G40" s="7"/>
      <c r="H40" s="7"/>
      <c r="I40" s="7"/>
      <c r="J40" s="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89"/>
      <c r="C41" s="89"/>
      <c r="D41" s="90"/>
      <c r="E41" s="42" t="s">
        <v>66</v>
      </c>
      <c r="F41" s="23"/>
      <c r="G41" s="24">
        <f>IF(F41="",0,VLOOKUP(F41,'#Dati'!E49:F51,2,FALSE))</f>
        <v>0</v>
      </c>
      <c r="H41" s="24">
        <f t="shared" ref="H41:I41" si="12">G41</f>
        <v>0</v>
      </c>
      <c r="I41" s="25">
        <f t="shared" si="12"/>
        <v>0</v>
      </c>
      <c r="J41" s="26">
        <v>4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89"/>
      <c r="C42" s="89"/>
      <c r="D42" s="88" t="s">
        <v>67</v>
      </c>
      <c r="E42" s="39"/>
      <c r="F42" s="6" t="s">
        <v>53</v>
      </c>
      <c r="G42" s="7"/>
      <c r="H42" s="7"/>
      <c r="I42" s="7"/>
      <c r="J42" s="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" customHeight="1">
      <c r="A43" s="1"/>
      <c r="B43" s="89"/>
      <c r="C43" s="89"/>
      <c r="D43" s="90"/>
      <c r="E43" s="42" t="s">
        <v>68</v>
      </c>
      <c r="F43" s="23"/>
      <c r="G43" s="24">
        <f>IF(F43="",0,VLOOKUP(F43,'#Dati'!E57:F59,2,FALSE))</f>
        <v>0</v>
      </c>
      <c r="H43" s="24">
        <f t="shared" ref="H43:I43" si="13">G43</f>
        <v>0</v>
      </c>
      <c r="I43" s="25">
        <f t="shared" si="13"/>
        <v>0</v>
      </c>
      <c r="J43" s="26">
        <v>5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89"/>
      <c r="C44" s="89"/>
      <c r="D44" s="88" t="s">
        <v>69</v>
      </c>
      <c r="E44" s="39"/>
      <c r="F44" s="6" t="s">
        <v>53</v>
      </c>
      <c r="G44" s="7"/>
      <c r="H44" s="7"/>
      <c r="I44" s="7"/>
      <c r="J44" s="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90"/>
      <c r="C45" s="90"/>
      <c r="D45" s="90"/>
      <c r="E45" s="42" t="s">
        <v>70</v>
      </c>
      <c r="F45" s="23"/>
      <c r="G45" s="24">
        <f>IF(F45="",0,VLOOKUP(F45,'#Dati'!E65:F67,2,FALSE))</f>
        <v>0</v>
      </c>
      <c r="H45" s="24">
        <f t="shared" ref="H45:I45" si="14">G45</f>
        <v>0</v>
      </c>
      <c r="I45" s="25">
        <f t="shared" si="14"/>
        <v>0</v>
      </c>
      <c r="J45" s="26">
        <v>6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.5" customHeight="1">
      <c r="A46" s="1"/>
      <c r="B46" s="27"/>
      <c r="C46" s="28"/>
      <c r="D46" s="28"/>
      <c r="E46" s="28"/>
      <c r="F46" s="28"/>
      <c r="G46" s="28"/>
      <c r="H46" s="28"/>
      <c r="I46" s="28"/>
      <c r="J46" s="2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92" t="s">
        <v>71</v>
      </c>
      <c r="C47" s="88" t="s">
        <v>72</v>
      </c>
      <c r="D47" s="88" t="s">
        <v>73</v>
      </c>
      <c r="E47" s="39"/>
      <c r="F47" s="6" t="s">
        <v>53</v>
      </c>
      <c r="G47" s="7"/>
      <c r="H47" s="7"/>
      <c r="I47" s="7"/>
      <c r="J47" s="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89"/>
      <c r="C48" s="89"/>
      <c r="D48" s="90"/>
      <c r="E48" s="42" t="s">
        <v>74</v>
      </c>
      <c r="F48" s="23"/>
      <c r="G48" s="24">
        <f>IF(F48="",0,VLOOKUP(F48,'#Dati'!I2:J4,2,FALSE))</f>
        <v>0</v>
      </c>
      <c r="H48" s="24">
        <f t="shared" ref="H48:I48" si="15">G48</f>
        <v>0</v>
      </c>
      <c r="I48" s="25">
        <f t="shared" si="15"/>
        <v>0</v>
      </c>
      <c r="J48" s="26">
        <v>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89"/>
      <c r="C49" s="89"/>
      <c r="D49" s="88" t="s">
        <v>75</v>
      </c>
      <c r="E49" s="39"/>
      <c r="F49" s="6" t="s">
        <v>53</v>
      </c>
      <c r="G49" s="7"/>
      <c r="H49" s="7"/>
      <c r="I49" s="7"/>
      <c r="J49" s="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89"/>
      <c r="C50" s="89"/>
      <c r="D50" s="90"/>
      <c r="E50" s="42" t="s">
        <v>76</v>
      </c>
      <c r="F50" s="23"/>
      <c r="G50" s="24">
        <f>IF(F50="",0,VLOOKUP(F50,'#Dati'!I10:J12,2,FALSE))</f>
        <v>0</v>
      </c>
      <c r="H50" s="24">
        <f t="shared" ref="H50:I50" si="16">G50</f>
        <v>0</v>
      </c>
      <c r="I50" s="25">
        <f t="shared" si="16"/>
        <v>0</v>
      </c>
      <c r="J50" s="26">
        <v>3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89"/>
      <c r="C51" s="89"/>
      <c r="D51" s="88" t="s">
        <v>77</v>
      </c>
      <c r="E51" s="39"/>
      <c r="F51" s="6" t="s">
        <v>53</v>
      </c>
      <c r="G51" s="7"/>
      <c r="H51" s="7"/>
      <c r="I51" s="7"/>
      <c r="J51" s="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89"/>
      <c r="C52" s="89"/>
      <c r="D52" s="90"/>
      <c r="E52" s="42" t="s">
        <v>78</v>
      </c>
      <c r="F52" s="23"/>
      <c r="G52" s="24">
        <f>IF(F52="",0,VLOOKUP(F52,'#Dati'!I18:J20,2,FALSE))</f>
        <v>0</v>
      </c>
      <c r="H52" s="24">
        <f t="shared" ref="H52:I52" si="17">G52</f>
        <v>0</v>
      </c>
      <c r="I52" s="25">
        <f t="shared" si="17"/>
        <v>0</v>
      </c>
      <c r="J52" s="26">
        <v>3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89"/>
      <c r="C53" s="89"/>
      <c r="D53" s="88" t="s">
        <v>79</v>
      </c>
      <c r="E53" s="21" t="s">
        <v>80</v>
      </c>
      <c r="F53" s="6" t="s">
        <v>53</v>
      </c>
      <c r="G53" s="7"/>
      <c r="H53" s="7"/>
      <c r="I53" s="7"/>
      <c r="J53" s="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7" customHeight="1">
      <c r="A54" s="1"/>
      <c r="B54" s="89"/>
      <c r="C54" s="89"/>
      <c r="D54" s="89"/>
      <c r="E54" s="9" t="s">
        <v>81</v>
      </c>
      <c r="F54" s="44"/>
      <c r="G54" s="12">
        <f t="shared" ref="G54:G56" si="18">IF(F54="SI",1,0)</f>
        <v>0</v>
      </c>
      <c r="H54" s="12">
        <f t="shared" ref="H54:H56" si="19">G54</f>
        <v>0</v>
      </c>
      <c r="I54" s="70">
        <f>SUM(H54:H56)</f>
        <v>0</v>
      </c>
      <c r="J54" s="77">
        <v>3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" customHeight="1">
      <c r="A55" s="1"/>
      <c r="B55" s="89"/>
      <c r="C55" s="89"/>
      <c r="D55" s="89"/>
      <c r="E55" s="13" t="s">
        <v>82</v>
      </c>
      <c r="F55" s="45"/>
      <c r="G55" s="16">
        <f t="shared" si="18"/>
        <v>0</v>
      </c>
      <c r="H55" s="16">
        <f t="shared" si="19"/>
        <v>0</v>
      </c>
      <c r="I55" s="71"/>
      <c r="J55" s="7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" customHeight="1">
      <c r="A56" s="1"/>
      <c r="B56" s="89"/>
      <c r="C56" s="89"/>
      <c r="D56" s="90"/>
      <c r="E56" s="46" t="s">
        <v>83</v>
      </c>
      <c r="F56" s="47"/>
      <c r="G56" s="48">
        <f t="shared" si="18"/>
        <v>0</v>
      </c>
      <c r="H56" s="48">
        <f t="shared" si="19"/>
        <v>0</v>
      </c>
      <c r="I56" s="76"/>
      <c r="J56" s="7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89"/>
      <c r="C57" s="89"/>
      <c r="D57" s="95" t="s">
        <v>84</v>
      </c>
      <c r="E57" s="49"/>
      <c r="F57" s="50" t="s">
        <v>53</v>
      </c>
      <c r="G57" s="51"/>
      <c r="H57" s="51"/>
      <c r="I57" s="51"/>
      <c r="J57" s="5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78.75" customHeight="1">
      <c r="A58" s="1"/>
      <c r="B58" s="90"/>
      <c r="C58" s="90"/>
      <c r="D58" s="90"/>
      <c r="E58" s="42" t="s">
        <v>85</v>
      </c>
      <c r="F58" s="43"/>
      <c r="G58" s="24">
        <f>IF(F58="",0,VLOOKUP(F58,'#Dati'!I34:J36,2,FALSE))</f>
        <v>0</v>
      </c>
      <c r="H58" s="24">
        <f t="shared" ref="H58:I58" si="20">G58</f>
        <v>0</v>
      </c>
      <c r="I58" s="25">
        <f t="shared" si="20"/>
        <v>0</v>
      </c>
      <c r="J58" s="26">
        <v>3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.5" customHeight="1">
      <c r="A59" s="1"/>
      <c r="B59" s="27"/>
      <c r="C59" s="28"/>
      <c r="D59" s="28"/>
      <c r="E59" s="28"/>
      <c r="F59" s="28"/>
      <c r="G59" s="28"/>
      <c r="H59" s="28"/>
      <c r="I59" s="28"/>
      <c r="J59" s="29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96" t="s">
        <v>2</v>
      </c>
      <c r="G61" s="80"/>
      <c r="H61" s="81"/>
      <c r="I61" s="53" t="s">
        <v>86</v>
      </c>
      <c r="J61" s="4" t="s">
        <v>9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97" t="str">
        <f>B6&amp;" - "&amp;C6</f>
        <v>P.01 - CARATTERISTICHE E COMPOSIZIONE DEL PARTENARIATO</v>
      </c>
      <c r="G62" s="98"/>
      <c r="H62" s="99"/>
      <c r="I62" s="54">
        <f t="shared" ref="I62:J62" si="21">SUM(I7,I13)</f>
        <v>0</v>
      </c>
      <c r="J62" s="55">
        <f t="shared" si="21"/>
        <v>20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00" t="str">
        <f>B15&amp;" - "&amp;C15</f>
        <v>P.02 - CARATTERISTICHE DELL’AMBITO TERRITORIALE</v>
      </c>
      <c r="G63" s="101"/>
      <c r="H63" s="102"/>
      <c r="I63" s="56">
        <f t="shared" ref="I63:J63" si="22">SUM(I16,I20,I22,I24,I26)</f>
        <v>3</v>
      </c>
      <c r="J63" s="57">
        <f t="shared" si="22"/>
        <v>20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00" t="str">
        <f>B28&amp;" - "&amp;C28</f>
        <v>P.03 - QUALITÀ DELLA SSL E DEL PIANO DI AZIONE</v>
      </c>
      <c r="G64" s="101"/>
      <c r="H64" s="102"/>
      <c r="I64" s="58">
        <f t="shared" ref="I64:J64" si="23">SUM(I29,I31,I33,I35,I37,I39,I41,I43,I45)</f>
        <v>0</v>
      </c>
      <c r="J64" s="57">
        <f t="shared" si="23"/>
        <v>45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03" t="str">
        <f>B47&amp;" - "&amp;C47</f>
        <v>P.04 - MODALITA' DI GESTIONE, ATTUAZIONE, SORVEGLIANZA DELLA SSL</v>
      </c>
      <c r="G65" s="104"/>
      <c r="H65" s="105"/>
      <c r="I65" s="59">
        <f t="shared" ref="I65:J65" si="24">SUM(I48,I50,I52,I54,I58)</f>
        <v>0</v>
      </c>
      <c r="J65" s="60">
        <f t="shared" si="24"/>
        <v>15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06" t="s">
        <v>87</v>
      </c>
      <c r="H66" s="107"/>
      <c r="I66" s="61">
        <f t="shared" ref="I66:J66" si="25">SUM(I62:I65)</f>
        <v>3</v>
      </c>
      <c r="J66" s="62">
        <f t="shared" si="25"/>
        <v>100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F64:H64"/>
    <mergeCell ref="F65:H65"/>
    <mergeCell ref="G66:H66"/>
    <mergeCell ref="D38:D39"/>
    <mergeCell ref="D40:D41"/>
    <mergeCell ref="D42:D43"/>
    <mergeCell ref="D44:D45"/>
    <mergeCell ref="D47:D48"/>
    <mergeCell ref="D49:D50"/>
    <mergeCell ref="D51:D52"/>
    <mergeCell ref="D53:D56"/>
    <mergeCell ref="D57:D58"/>
    <mergeCell ref="F61:H61"/>
    <mergeCell ref="F62:H62"/>
    <mergeCell ref="F63:H63"/>
    <mergeCell ref="D28:D29"/>
    <mergeCell ref="D30:D31"/>
    <mergeCell ref="D32:D33"/>
    <mergeCell ref="D34:D35"/>
    <mergeCell ref="D36:D37"/>
    <mergeCell ref="D12:D13"/>
    <mergeCell ref="B15:B26"/>
    <mergeCell ref="C15:C26"/>
    <mergeCell ref="D15:D18"/>
    <mergeCell ref="D19:D20"/>
    <mergeCell ref="D21:D22"/>
    <mergeCell ref="D23:D24"/>
    <mergeCell ref="D25:D26"/>
    <mergeCell ref="I16:I18"/>
    <mergeCell ref="J16:J18"/>
    <mergeCell ref="I54:I56"/>
    <mergeCell ref="J54:J56"/>
    <mergeCell ref="B2:E2"/>
    <mergeCell ref="B4:J4"/>
    <mergeCell ref="B5:C5"/>
    <mergeCell ref="B6:B13"/>
    <mergeCell ref="C6:C13"/>
    <mergeCell ref="I7:I11"/>
    <mergeCell ref="J7:J11"/>
    <mergeCell ref="B28:B45"/>
    <mergeCell ref="C28:C45"/>
    <mergeCell ref="B47:B58"/>
    <mergeCell ref="C47:C58"/>
    <mergeCell ref="D6:D11"/>
  </mergeCells>
  <conditionalFormatting sqref="I16:I18">
    <cfRule type="containsText" dxfId="1" priority="1" operator="containsText" text="ERRORE!">
      <formula>NOT(ISERROR(SEARCH(("ERRORE!"),(I16))))</formula>
    </cfRule>
  </conditionalFormatting>
  <conditionalFormatting sqref="I54:I56">
    <cfRule type="containsText" dxfId="0" priority="2" operator="containsText" text="ERRORE!">
      <formula>NOT(ISERROR(SEARCH(("ERRORE!"),(I54))))</formula>
    </cfRule>
  </conditionalFormatting>
  <dataValidations count="2">
    <dataValidation type="list" allowBlank="1" showErrorMessage="1" sqref="F54:F56" xr:uid="{00000000-0002-0000-0000-000005000000}">
      <formula1>"SI,NO"</formula1>
    </dataValidation>
    <dataValidation type="decimal" operator="lessThan" allowBlank="1" showInputMessage="1" showErrorMessage="1" prompt="Percentuale - Il valore massimo consentito è 100%" sqref="F16:F18" xr:uid="{00000000-0002-0000-0000-000008000000}">
      <formula1>1.01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ErrorMessage="1" xr:uid="{00000000-0002-0000-0000-000000000000}">
          <x14:formula1>
            <xm:f>'#Dati'!$E$49:$E$51</xm:f>
          </x14:formula1>
          <xm:sqref>F41</xm:sqref>
        </x14:dataValidation>
        <x14:dataValidation type="list" allowBlank="1" showErrorMessage="1" xr:uid="{00000000-0002-0000-0000-000001000000}">
          <x14:formula1>
            <xm:f>'#Dati'!$I$2:$I$4</xm:f>
          </x14:formula1>
          <xm:sqref>F48</xm:sqref>
        </x14:dataValidation>
        <x14:dataValidation type="list" allowBlank="1" showErrorMessage="1" xr:uid="{00000000-0002-0000-0000-000002000000}">
          <x14:formula1>
            <xm:f>'#Dati'!$A$2:$A$4</xm:f>
          </x14:formula1>
          <xm:sqref>F20</xm:sqref>
        </x14:dataValidation>
        <x14:dataValidation type="list" allowBlank="1" showErrorMessage="1" xr:uid="{00000000-0002-0000-0000-000003000000}">
          <x14:formula1>
            <xm:f>'#Dati'!$I$34:$I$36</xm:f>
          </x14:formula1>
          <xm:sqref>F58</xm:sqref>
        </x14:dataValidation>
        <x14:dataValidation type="list" allowBlank="1" showErrorMessage="1" xr:uid="{00000000-0002-0000-0000-000004000000}">
          <x14:formula1>
            <xm:f>'#Dati'!$E$42:$E$43</xm:f>
          </x14:formula1>
          <xm:sqref>F39</xm:sqref>
        </x14:dataValidation>
        <x14:dataValidation type="list" allowBlank="1" showErrorMessage="1" xr:uid="{00000000-0002-0000-0000-000006000000}">
          <x14:formula1>
            <xm:f>'#Dati'!$E$34:$E$36</xm:f>
          </x14:formula1>
          <xm:sqref>F37</xm:sqref>
        </x14:dataValidation>
        <x14:dataValidation type="list" allowBlank="1" showErrorMessage="1" xr:uid="{00000000-0002-0000-0000-000007000000}">
          <x14:formula1>
            <xm:f>'#Dati'!$I$18:$I$20</xm:f>
          </x14:formula1>
          <xm:sqref>F52</xm:sqref>
        </x14:dataValidation>
        <x14:dataValidation type="list" allowBlank="1" showErrorMessage="1" xr:uid="{00000000-0002-0000-0000-000009000000}">
          <x14:formula1>
            <xm:f>'#Dati'!$A$26:$A$28</xm:f>
          </x14:formula1>
          <xm:sqref>F26</xm:sqref>
        </x14:dataValidation>
        <x14:dataValidation type="list" allowBlank="1" showErrorMessage="1" xr:uid="{00000000-0002-0000-0000-00000A000000}">
          <x14:formula1>
            <xm:f>'#Dati'!$A$18:$A$20</xm:f>
          </x14:formula1>
          <xm:sqref>F24</xm:sqref>
        </x14:dataValidation>
        <x14:dataValidation type="list" allowBlank="1" showErrorMessage="1" xr:uid="{00000000-0002-0000-0000-00000B000000}">
          <x14:formula1>
            <xm:f>'#Dati'!$E$57:$E$59</xm:f>
          </x14:formula1>
          <xm:sqref>F43</xm:sqref>
        </x14:dataValidation>
        <x14:dataValidation type="list" allowBlank="1" showErrorMessage="1" xr:uid="{00000000-0002-0000-0000-00000C000000}">
          <x14:formula1>
            <xm:f>'#Dati'!$A$10:$A$12</xm:f>
          </x14:formula1>
          <xm:sqref>F22</xm:sqref>
        </x14:dataValidation>
        <x14:dataValidation type="list" allowBlank="1" showErrorMessage="1" xr:uid="{00000000-0002-0000-0000-00000D000000}">
          <x14:formula1>
            <xm:f>'#Dati'!$E$10:$E$11</xm:f>
          </x14:formula1>
          <xm:sqref>F31</xm:sqref>
        </x14:dataValidation>
        <x14:dataValidation type="list" allowBlank="1" showErrorMessage="1" xr:uid="{00000000-0002-0000-0000-00000E000000}">
          <x14:formula1>
            <xm:f>'#Dati'!$I$10:$I$12</xm:f>
          </x14:formula1>
          <xm:sqref>F50</xm:sqref>
        </x14:dataValidation>
        <x14:dataValidation type="list" allowBlank="1" showErrorMessage="1" xr:uid="{00000000-0002-0000-0000-00000F000000}">
          <x14:formula1>
            <xm:f>'#Dati'!E2:E4</xm:f>
          </x14:formula1>
          <xm:sqref>F29</xm:sqref>
        </x14:dataValidation>
        <x14:dataValidation type="list" allowBlank="1" showErrorMessage="1" xr:uid="{00000000-0002-0000-0000-000010000000}">
          <x14:formula1>
            <xm:f>'#Dati'!$E$65:$E$67</xm:f>
          </x14:formula1>
          <xm:sqref>F45</xm:sqref>
        </x14:dataValidation>
        <x14:dataValidation type="list" allowBlank="1" showErrorMessage="1" xr:uid="{00000000-0002-0000-0000-000011000000}">
          <x14:formula1>
            <xm:f>'#Dati'!$E$26:$E$28</xm:f>
          </x14:formula1>
          <xm:sqref>F35</xm:sqref>
        </x14:dataValidation>
        <x14:dataValidation type="list" allowBlank="1" showErrorMessage="1" xr:uid="{00000000-0002-0000-0000-000012000000}">
          <x14:formula1>
            <xm:f>'#Dati'!$E$18:$E$20</xm:f>
          </x14:formula1>
          <xm:sqref>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defaultColWidth="14.42578125" defaultRowHeight="15" customHeight="1"/>
  <cols>
    <col min="1" max="1" width="50" customWidth="1"/>
    <col min="2" max="2" width="13.7109375" customWidth="1"/>
    <col min="3" max="4" width="8.7109375" customWidth="1"/>
    <col min="5" max="5" width="51.5703125" customWidth="1"/>
    <col min="6" max="6" width="24.5703125" customWidth="1"/>
    <col min="7" max="7" width="12.28515625" customWidth="1"/>
    <col min="8" max="8" width="8.7109375" customWidth="1"/>
    <col min="9" max="9" width="65.7109375" customWidth="1"/>
    <col min="10" max="10" width="25.85546875" customWidth="1"/>
    <col min="11" max="26" width="8.7109375" customWidth="1"/>
  </cols>
  <sheetData>
    <row r="1" spans="1:10" ht="14.25" customHeight="1">
      <c r="A1" s="110" t="s">
        <v>88</v>
      </c>
      <c r="B1" s="102"/>
      <c r="E1" s="108" t="s">
        <v>54</v>
      </c>
      <c r="F1" s="102"/>
      <c r="I1" s="109" t="s">
        <v>74</v>
      </c>
      <c r="J1" s="102"/>
    </row>
    <row r="2" spans="1:10" ht="14.25" customHeight="1">
      <c r="A2" s="63" t="s">
        <v>38</v>
      </c>
      <c r="B2" s="64">
        <v>3</v>
      </c>
      <c r="E2" s="63" t="s">
        <v>89</v>
      </c>
      <c r="F2" s="64">
        <v>1</v>
      </c>
      <c r="I2" s="63" t="s">
        <v>90</v>
      </c>
      <c r="J2" s="64">
        <v>3</v>
      </c>
    </row>
    <row r="3" spans="1:10" ht="14.25" customHeight="1">
      <c r="A3" s="65" t="s">
        <v>91</v>
      </c>
      <c r="B3" s="66">
        <v>2</v>
      </c>
      <c r="E3" s="65" t="s">
        <v>92</v>
      </c>
      <c r="F3" s="66">
        <v>3</v>
      </c>
      <c r="I3" s="65" t="s">
        <v>93</v>
      </c>
      <c r="J3" s="66">
        <v>2</v>
      </c>
    </row>
    <row r="4" spans="1:10" ht="14.25" customHeight="1">
      <c r="A4" s="65" t="s">
        <v>94</v>
      </c>
      <c r="B4" s="66">
        <v>1</v>
      </c>
      <c r="E4" s="65" t="s">
        <v>95</v>
      </c>
      <c r="F4" s="66">
        <v>6</v>
      </c>
      <c r="I4" s="65" t="s">
        <v>96</v>
      </c>
      <c r="J4" s="66">
        <v>1</v>
      </c>
    </row>
    <row r="5" spans="1:10" ht="14.25" customHeight="1"/>
    <row r="6" spans="1:10" ht="14.25" customHeight="1"/>
    <row r="7" spans="1:10" ht="14.25" customHeight="1"/>
    <row r="8" spans="1:10" ht="14.25" customHeight="1"/>
    <row r="9" spans="1:10" ht="30" customHeight="1">
      <c r="A9" s="110" t="s">
        <v>42</v>
      </c>
      <c r="B9" s="102"/>
      <c r="E9" s="108" t="s">
        <v>56</v>
      </c>
      <c r="F9" s="102"/>
      <c r="I9" s="109" t="s">
        <v>97</v>
      </c>
      <c r="J9" s="102"/>
    </row>
    <row r="10" spans="1:10" ht="14.25" customHeight="1">
      <c r="A10" s="63" t="s">
        <v>98</v>
      </c>
      <c r="B10" s="64">
        <v>3</v>
      </c>
      <c r="E10" s="67" t="s">
        <v>99</v>
      </c>
      <c r="F10" s="64">
        <v>3</v>
      </c>
      <c r="I10" s="63" t="s">
        <v>100</v>
      </c>
      <c r="J10" s="64">
        <v>3</v>
      </c>
    </row>
    <row r="11" spans="1:10" ht="14.25" customHeight="1">
      <c r="A11" s="65" t="s">
        <v>101</v>
      </c>
      <c r="B11" s="66">
        <v>2</v>
      </c>
      <c r="E11" s="65" t="s">
        <v>102</v>
      </c>
      <c r="F11" s="66">
        <v>5</v>
      </c>
      <c r="I11" s="65" t="s">
        <v>103</v>
      </c>
      <c r="J11" s="66">
        <v>2</v>
      </c>
    </row>
    <row r="12" spans="1:10" ht="14.25" customHeight="1">
      <c r="A12" s="65" t="s">
        <v>104</v>
      </c>
      <c r="B12" s="66">
        <v>1</v>
      </c>
      <c r="I12" s="65" t="s">
        <v>105</v>
      </c>
      <c r="J12" s="66">
        <v>1</v>
      </c>
    </row>
    <row r="13" spans="1:10" ht="14.25" customHeight="1"/>
    <row r="14" spans="1:10" ht="14.25" customHeight="1"/>
    <row r="15" spans="1:10" ht="14.25" customHeight="1"/>
    <row r="16" spans="1:10" ht="14.25" customHeight="1"/>
    <row r="17" spans="1:10" ht="29.25" customHeight="1">
      <c r="A17" s="110" t="s">
        <v>106</v>
      </c>
      <c r="B17" s="102"/>
      <c r="E17" s="108" t="s">
        <v>58</v>
      </c>
      <c r="F17" s="102"/>
      <c r="I17" s="109" t="s">
        <v>107</v>
      </c>
      <c r="J17" s="102"/>
    </row>
    <row r="18" spans="1:10" ht="14.25" customHeight="1">
      <c r="A18" s="63" t="s">
        <v>108</v>
      </c>
      <c r="B18" s="64">
        <v>3</v>
      </c>
      <c r="E18" s="63" t="s">
        <v>89</v>
      </c>
      <c r="F18" s="64">
        <v>1</v>
      </c>
      <c r="I18" s="63" t="s">
        <v>100</v>
      </c>
      <c r="J18" s="64">
        <v>3</v>
      </c>
    </row>
    <row r="19" spans="1:10" ht="14.25" customHeight="1">
      <c r="A19" s="65" t="s">
        <v>109</v>
      </c>
      <c r="B19" s="66">
        <v>2</v>
      </c>
      <c r="E19" s="65" t="s">
        <v>92</v>
      </c>
      <c r="F19" s="66">
        <v>2</v>
      </c>
      <c r="I19" s="65" t="s">
        <v>103</v>
      </c>
      <c r="J19" s="66">
        <v>2</v>
      </c>
    </row>
    <row r="20" spans="1:10" ht="14.25" customHeight="1">
      <c r="A20" s="65" t="s">
        <v>110</v>
      </c>
      <c r="B20" s="66">
        <v>1</v>
      </c>
      <c r="E20" s="65" t="s">
        <v>95</v>
      </c>
      <c r="F20" s="66">
        <v>4</v>
      </c>
      <c r="I20" s="65" t="s">
        <v>111</v>
      </c>
      <c r="J20" s="66">
        <v>1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>
      <c r="A25" s="110" t="s">
        <v>49</v>
      </c>
      <c r="B25" s="102"/>
      <c r="E25" s="108" t="s">
        <v>60</v>
      </c>
      <c r="F25" s="102"/>
      <c r="I25" s="109" t="s">
        <v>112</v>
      </c>
      <c r="J25" s="102"/>
    </row>
    <row r="26" spans="1:10" ht="14.25" customHeight="1">
      <c r="A26" s="63" t="s">
        <v>113</v>
      </c>
      <c r="B26" s="64">
        <v>3</v>
      </c>
      <c r="E26" s="63" t="s">
        <v>89</v>
      </c>
      <c r="F26" s="64">
        <v>1</v>
      </c>
      <c r="I26" s="63" t="s">
        <v>81</v>
      </c>
      <c r="J26" s="64">
        <v>1</v>
      </c>
    </row>
    <row r="27" spans="1:10" ht="14.25" customHeight="1">
      <c r="A27" s="65" t="s">
        <v>114</v>
      </c>
      <c r="B27" s="66">
        <v>2</v>
      </c>
      <c r="E27" s="65" t="s">
        <v>92</v>
      </c>
      <c r="F27" s="66">
        <v>3</v>
      </c>
      <c r="I27" s="65" t="s">
        <v>82</v>
      </c>
      <c r="J27" s="66">
        <v>1</v>
      </c>
    </row>
    <row r="28" spans="1:10" ht="14.25" customHeight="1">
      <c r="A28" s="65" t="s">
        <v>115</v>
      </c>
      <c r="B28" s="66">
        <v>1</v>
      </c>
      <c r="E28" s="65" t="s">
        <v>95</v>
      </c>
      <c r="F28" s="66">
        <v>6</v>
      </c>
      <c r="I28" s="65" t="s">
        <v>83</v>
      </c>
      <c r="J28" s="66">
        <v>1</v>
      </c>
    </row>
    <row r="29" spans="1:10" ht="14.25" customHeight="1"/>
    <row r="30" spans="1:10" ht="14.25" customHeight="1"/>
    <row r="31" spans="1:10" ht="14.25" customHeight="1"/>
    <row r="32" spans="1:10" ht="14.25" customHeight="1"/>
    <row r="33" spans="5:10" ht="14.25" customHeight="1">
      <c r="E33" s="108" t="s">
        <v>62</v>
      </c>
      <c r="F33" s="102"/>
      <c r="I33" s="109" t="s">
        <v>85</v>
      </c>
      <c r="J33" s="102"/>
    </row>
    <row r="34" spans="5:10" ht="14.25" customHeight="1">
      <c r="E34" s="63" t="s">
        <v>116</v>
      </c>
      <c r="F34" s="64">
        <v>2</v>
      </c>
      <c r="I34" s="63" t="s">
        <v>117</v>
      </c>
      <c r="J34" s="64">
        <v>3</v>
      </c>
    </row>
    <row r="35" spans="5:10" ht="14.25" customHeight="1">
      <c r="E35" s="65" t="s">
        <v>118</v>
      </c>
      <c r="F35" s="66">
        <v>3</v>
      </c>
      <c r="I35" s="65" t="s">
        <v>119</v>
      </c>
      <c r="J35" s="66">
        <v>2</v>
      </c>
    </row>
    <row r="36" spans="5:10" ht="14.25" customHeight="1">
      <c r="E36" s="65" t="s">
        <v>120</v>
      </c>
      <c r="F36" s="66">
        <v>6</v>
      </c>
      <c r="I36" s="65" t="s">
        <v>121</v>
      </c>
      <c r="J36" s="66">
        <v>1</v>
      </c>
    </row>
    <row r="37" spans="5:10" ht="14.25" customHeight="1"/>
    <row r="38" spans="5:10" ht="14.25" customHeight="1"/>
    <row r="39" spans="5:10" ht="14.25" customHeight="1"/>
    <row r="40" spans="5:10" ht="14.25" customHeight="1"/>
    <row r="41" spans="5:10" ht="14.25" customHeight="1">
      <c r="E41" s="108" t="s">
        <v>64</v>
      </c>
      <c r="F41" s="102"/>
    </row>
    <row r="42" spans="5:10" ht="14.25" customHeight="1">
      <c r="E42" s="63" t="s">
        <v>122</v>
      </c>
      <c r="F42" s="64">
        <v>1</v>
      </c>
    </row>
    <row r="43" spans="5:10" ht="14.25" customHeight="1">
      <c r="E43" s="65" t="s">
        <v>123</v>
      </c>
      <c r="F43" s="66">
        <v>3</v>
      </c>
    </row>
    <row r="44" spans="5:10" ht="14.25" customHeight="1"/>
    <row r="45" spans="5:10" ht="14.25" customHeight="1"/>
    <row r="46" spans="5:10" ht="14.25" customHeight="1"/>
    <row r="47" spans="5:10" ht="14.25" customHeight="1"/>
    <row r="48" spans="5:10" ht="14.25" customHeight="1">
      <c r="E48" s="108" t="s">
        <v>66</v>
      </c>
      <c r="F48" s="102"/>
    </row>
    <row r="49" spans="5:6" ht="14.25" customHeight="1">
      <c r="E49" s="63" t="s">
        <v>89</v>
      </c>
      <c r="F49" s="64">
        <v>1</v>
      </c>
    </row>
    <row r="50" spans="5:6" ht="14.25" customHeight="1">
      <c r="E50" s="65" t="s">
        <v>92</v>
      </c>
      <c r="F50" s="66">
        <v>2</v>
      </c>
    </row>
    <row r="51" spans="5:6" ht="14.25" customHeight="1">
      <c r="E51" s="65" t="s">
        <v>95</v>
      </c>
      <c r="F51" s="66">
        <v>4</v>
      </c>
    </row>
    <row r="52" spans="5:6" ht="14.25" customHeight="1"/>
    <row r="53" spans="5:6" ht="14.25" customHeight="1"/>
    <row r="54" spans="5:6" ht="14.25" customHeight="1"/>
    <row r="55" spans="5:6" ht="14.25" customHeight="1"/>
    <row r="56" spans="5:6" ht="14.25" customHeight="1">
      <c r="E56" s="108" t="s">
        <v>68</v>
      </c>
      <c r="F56" s="102"/>
    </row>
    <row r="57" spans="5:6" ht="14.25" customHeight="1">
      <c r="E57" s="63" t="s">
        <v>89</v>
      </c>
      <c r="F57" s="64">
        <v>1</v>
      </c>
    </row>
    <row r="58" spans="5:6" ht="14.25" customHeight="1">
      <c r="E58" s="65" t="s">
        <v>92</v>
      </c>
      <c r="F58" s="66">
        <v>3</v>
      </c>
    </row>
    <row r="59" spans="5:6" ht="14.25" customHeight="1">
      <c r="E59" s="65" t="s">
        <v>95</v>
      </c>
      <c r="F59" s="66">
        <v>5</v>
      </c>
    </row>
    <row r="60" spans="5:6" ht="14.25" customHeight="1">
      <c r="E60" s="68"/>
      <c r="F60" s="69"/>
    </row>
    <row r="61" spans="5:6" ht="14.25" customHeight="1">
      <c r="E61" s="68"/>
      <c r="F61" s="69"/>
    </row>
    <row r="62" spans="5:6" ht="14.25" customHeight="1">
      <c r="E62" s="68"/>
      <c r="F62" s="69"/>
    </row>
    <row r="63" spans="5:6" ht="14.25" customHeight="1"/>
    <row r="64" spans="5:6" ht="14.25" customHeight="1">
      <c r="E64" s="108" t="s">
        <v>70</v>
      </c>
      <c r="F64" s="102"/>
    </row>
    <row r="65" spans="5:6" ht="14.25" customHeight="1">
      <c r="E65" s="63" t="s">
        <v>124</v>
      </c>
      <c r="F65" s="64">
        <v>2</v>
      </c>
    </row>
    <row r="66" spans="5:6" ht="14.25" customHeight="1">
      <c r="E66" s="65" t="s">
        <v>125</v>
      </c>
      <c r="F66" s="66">
        <v>4</v>
      </c>
    </row>
    <row r="67" spans="5:6" ht="14.25" customHeight="1">
      <c r="E67" s="65" t="s">
        <v>126</v>
      </c>
      <c r="F67" s="66">
        <v>6</v>
      </c>
    </row>
    <row r="68" spans="5:6" ht="14.25" customHeight="1"/>
    <row r="69" spans="5:6" ht="14.25" customHeight="1"/>
    <row r="70" spans="5:6" ht="14.25" customHeight="1"/>
    <row r="71" spans="5:6" ht="14.25" customHeight="1"/>
    <row r="72" spans="5:6" ht="14.25" customHeight="1"/>
    <row r="73" spans="5:6" ht="14.25" customHeight="1"/>
    <row r="74" spans="5:6" ht="14.25" customHeight="1"/>
    <row r="75" spans="5:6" ht="14.25" customHeight="1"/>
    <row r="76" spans="5:6" ht="14.25" customHeight="1"/>
    <row r="77" spans="5:6" ht="14.25" customHeight="1"/>
    <row r="78" spans="5:6" ht="14.25" customHeight="1"/>
    <row r="79" spans="5:6" ht="14.25" customHeight="1"/>
    <row r="80" spans="5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8">
    <mergeCell ref="E56:F56"/>
    <mergeCell ref="E64:F64"/>
    <mergeCell ref="A25:B25"/>
    <mergeCell ref="E25:F25"/>
    <mergeCell ref="I25:J25"/>
    <mergeCell ref="E33:F33"/>
    <mergeCell ref="I33:J33"/>
    <mergeCell ref="E41:F41"/>
    <mergeCell ref="E48:F48"/>
    <mergeCell ref="E17:F17"/>
    <mergeCell ref="I17:J17"/>
    <mergeCell ref="A1:B1"/>
    <mergeCell ref="E1:F1"/>
    <mergeCell ref="I1:J1"/>
    <mergeCell ref="A9:B9"/>
    <mergeCell ref="E9:F9"/>
    <mergeCell ref="I9:J9"/>
    <mergeCell ref="A17:B1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SCHEDA_AUTOVALUTAZIONE</vt:lpstr>
      <vt:lpstr>#Dati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FL15978</cp:lastModifiedBy>
  <dcterms:created xsi:type="dcterms:W3CDTF">2023-04-21T14:55:34Z</dcterms:created>
  <dcterms:modified xsi:type="dcterms:W3CDTF">2023-06-07T07:37:26Z</dcterms:modified>
</cp:coreProperties>
</file>